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585" windowWidth="13170" windowHeight="12810" tabRatio="737" activeTab="5"/>
  </bookViews>
  <sheets>
    <sheet name="приложение 1.1" sheetId="1" r:id="rId1"/>
    <sheet name="приложение 1.2" sheetId="2" r:id="rId2"/>
    <sheet name="Приложение 1.3" sheetId="3" r:id="rId3"/>
    <sheet name="Приложение 2.2" sheetId="4" r:id="rId4"/>
    <sheet name="Приложение 4.1 " sheetId="5" r:id="rId5"/>
    <sheet name="Приложение 4.2" sheetId="6" r:id="rId6"/>
    <sheet name="Лист2" sheetId="7" r:id="rId7"/>
  </sheets>
  <externalReferences>
    <externalReference r:id="rId10"/>
  </externalReferences>
  <definedNames>
    <definedName name="_xlnm.Print_Titles" localSheetId="0">'приложение 1.1'!$8:$13</definedName>
    <definedName name="_xlnm.Print_Titles" localSheetId="1">'приложение 1.2'!$5:$16</definedName>
    <definedName name="_xlnm.Print_Titles" localSheetId="2">'Приложение 1.3'!$5:$11</definedName>
    <definedName name="_xlnm.Print_Titles" localSheetId="3">'Приложение 2.2'!$6:$18</definedName>
    <definedName name="_xlnm.Print_Area" localSheetId="0">'приложение 1.1'!$A$1:$DU$66</definedName>
    <definedName name="_xlnm.Print_Area" localSheetId="1">'приложение 1.2'!$A$1:$ED$73</definedName>
    <definedName name="_xlnm.Print_Area" localSheetId="2">'Приложение 1.3'!$A$1:$CM$49</definedName>
    <definedName name="_xlnm.Print_Area" localSheetId="3">'Приложение 2.2'!$A$1:$ED$60</definedName>
    <definedName name="_xlnm.Print_Area" localSheetId="4">'Приложение 4.1 '!$A$1:$CV$79</definedName>
    <definedName name="_xlnm.Print_Area" localSheetId="5">'Приложение 4.2'!$A$1:$CU$42</definedName>
  </definedNames>
  <calcPr fullCalcOnLoad="1"/>
</workbook>
</file>

<file path=xl/comments6.xml><?xml version="1.0" encoding="utf-8"?>
<comments xmlns="http://schemas.openxmlformats.org/spreadsheetml/2006/main">
  <authors>
    <author>khan</author>
  </authors>
  <commentList>
    <comment ref="A38" authorId="0">
      <text>
        <r>
          <rPr>
            <b/>
            <sz val="9"/>
            <rFont val="Tahoma"/>
            <family val="2"/>
          </rPr>
          <t>khan: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<sst xmlns="http://schemas.openxmlformats.org/spreadsheetml/2006/main" count="1481" uniqueCount="530">
  <si>
    <t>1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</si>
  <si>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</si>
  <si>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</si>
  <si>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</si>
  <si>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</si>
  <si>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</si>
  <si>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</si>
  <si>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</si>
  <si>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</si>
  <si>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</si>
  <si>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</si>
  <si>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</si>
  <si>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</si>
  <si>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</si>
  <si>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</si>
  <si>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</si>
  <si>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</si>
  <si>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</si>
  <si>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</si>
  <si>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</si>
  <si>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</si>
  <si>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</si>
  <si>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</si>
  <si>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</si>
  <si>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</si>
  <si>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</si>
  <si>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</si>
  <si>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</si>
  <si>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</si>
  <si>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</si>
  <si>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</si>
  <si>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</si>
  <si>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</si>
  <si>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</si>
  <si>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</si>
  <si>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</si>
  <si>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</si>
  <si>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</si>
  <si>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</si>
  <si>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</si>
  <si>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</si>
  <si>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</si>
  <si>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</si>
  <si>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</si>
  <si>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</si>
  <si>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</si>
  <si>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</si>
  <si>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Создание систем телемеханики</t>
  </si>
  <si>
    <t>и связи</t>
  </si>
  <si>
    <t>текущего</t>
  </si>
  <si>
    <t>сирования</t>
  </si>
  <si>
    <t>План финан-</t>
  </si>
  <si>
    <t>Энергосбережение и повышение</t>
  </si>
  <si>
    <t>Объем финансирования****</t>
  </si>
  <si>
    <t>Наименование объекта*</t>
  </si>
  <si>
    <t>Технические характеристики реконструируемых объектов</t>
  </si>
  <si>
    <t>Плановый объем финансирования,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</si>
  <si>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</si>
  <si>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</si>
  <si>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</si>
  <si>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</si>
  <si>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</t>
  </si>
  <si>
    <t>млн. руб.**</t>
  </si>
  <si>
    <t>объек-</t>
  </si>
  <si>
    <t>Норма-</t>
  </si>
  <si>
    <t>мощ-</t>
  </si>
  <si>
    <t>теп-</t>
  </si>
  <si>
    <t>Коли-</t>
  </si>
  <si>
    <t>Мощ-</t>
  </si>
  <si>
    <t>Тип</t>
  </si>
  <si>
    <t>Марка</t>
  </si>
  <si>
    <t>про-</t>
  </si>
  <si>
    <t>ты</t>
  </si>
  <si>
    <t>Всего</t>
  </si>
  <si>
    <t>ПИР</t>
  </si>
  <si>
    <t>СМР</t>
  </si>
  <si>
    <t>обору-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</si>
  <si>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</si>
  <si>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</si>
  <si>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</si>
  <si>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</si>
  <si>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</si>
  <si>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</si>
  <si>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</si>
  <si>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</si>
  <si>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дова-</t>
  </si>
  <si>
    <t>чие</t>
  </si>
  <si>
    <t>в эк-</t>
  </si>
  <si>
    <t>ный</t>
  </si>
  <si>
    <t>МВт</t>
  </si>
  <si>
    <t>энер-</t>
  </si>
  <si>
    <t>и мар-</t>
  </si>
  <si>
    <t>МВА</t>
  </si>
  <si>
    <t>ние и</t>
  </si>
  <si>
    <t>сплуа-</t>
  </si>
  <si>
    <t>срок</t>
  </si>
  <si>
    <t>гия,</t>
  </si>
  <si>
    <t>ка си-</t>
  </si>
  <si>
    <t>км</t>
  </si>
  <si>
    <t>мате-</t>
  </si>
  <si>
    <t>тацию</t>
  </si>
  <si>
    <t>служ-</t>
  </si>
  <si>
    <t>Гкал/</t>
  </si>
  <si>
    <t>ловых</t>
  </si>
  <si>
    <t>риалы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</si>
  <si>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</si>
  <si>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</si>
  <si>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</si>
  <si>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</si>
  <si>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</si>
  <si>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</si>
  <si>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</si>
  <si>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</si>
  <si>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</si>
  <si>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</si>
  <si>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</si>
  <si>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</si>
  <si>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</si>
  <si>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</si>
  <si>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</si>
  <si>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(с НДС).</t>
  </si>
  <si>
    <t>Прогноз ввода/вывода объектов</t>
  </si>
  <si>
    <t>№</t>
  </si>
  <si>
    <t>Наименование</t>
  </si>
  <si>
    <t>Ввод мощностей*</t>
  </si>
  <si>
    <t>Вывод мощностей</t>
  </si>
  <si>
    <t>Первоначальная</t>
  </si>
  <si>
    <t>Ввод основных средств сетевых организаций</t>
  </si>
  <si>
    <t>п/п</t>
  </si>
  <si>
    <t>МВт, Гкал/час, км, МВ·А</t>
  </si>
  <si>
    <t>стоимость вво-</t>
  </si>
  <si>
    <t>димых основных</t>
  </si>
  <si>
    <t>I кв.</t>
  </si>
  <si>
    <t>II кв.</t>
  </si>
  <si>
    <t>III кв.</t>
  </si>
  <si>
    <t>IV кв.</t>
  </si>
  <si>
    <t>средств</t>
  </si>
  <si>
    <t>(без НДС)**</t>
  </si>
  <si>
    <t>млн руб.</t>
  </si>
  <si>
    <t>км/МВ·А/другое***</t>
  </si>
  <si>
    <t>**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</si>
  <si>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</si>
  <si>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основных средств (без НДС) в результате технического перевооружения и реконструкции.</t>
  </si>
  <si>
    <t>***</t>
  </si>
  <si>
    <t>Иные натуральные количественные показатели объектов основных средств.</t>
  </si>
  <si>
    <t>стоимости</t>
  </si>
  <si>
    <t>%</t>
  </si>
  <si>
    <t>тирован-</t>
  </si>
  <si>
    <t xml:space="preserve">Наименование </t>
  </si>
  <si>
    <t>Субъект</t>
  </si>
  <si>
    <t>Место</t>
  </si>
  <si>
    <t>Технические характеристики</t>
  </si>
  <si>
    <t>Исполь-</t>
  </si>
  <si>
    <t>Сроки</t>
  </si>
  <si>
    <t>Наличие исходно-разрешительной</t>
  </si>
  <si>
    <t>Процент</t>
  </si>
  <si>
    <t>Техничес-</t>
  </si>
  <si>
    <t>Стоимость объекта,</t>
  </si>
  <si>
    <t>Обоснование необходимости</t>
  </si>
  <si>
    <t>Показатели экономической</t>
  </si>
  <si>
    <t>направления/</t>
  </si>
  <si>
    <t>Российской</t>
  </si>
  <si>
    <t>располо-</t>
  </si>
  <si>
    <t>зуемое</t>
  </si>
  <si>
    <t>документации</t>
  </si>
  <si>
    <t>освоения</t>
  </si>
  <si>
    <t>кая готов-</t>
  </si>
  <si>
    <t xml:space="preserve"> млн. рублей</t>
  </si>
  <si>
    <t>реализации проекта</t>
  </si>
  <si>
    <t>эффективности реализации</t>
  </si>
  <si>
    <t>Федерации,</t>
  </si>
  <si>
    <t>жения</t>
  </si>
  <si>
    <t>топ-</t>
  </si>
  <si>
    <t>сметной</t>
  </si>
  <si>
    <t>ность</t>
  </si>
  <si>
    <t>инвестиционного проекта****</t>
  </si>
  <si>
    <t>инвестиционной</t>
  </si>
  <si>
    <t>на территории</t>
  </si>
  <si>
    <t>объекта</t>
  </si>
  <si>
    <t>выра-</t>
  </si>
  <si>
    <t>длина</t>
  </si>
  <si>
    <t>ливо</t>
  </si>
  <si>
    <t>Год</t>
  </si>
  <si>
    <t>Утверж-</t>
  </si>
  <si>
    <t>Заклю-</t>
  </si>
  <si>
    <t>Оформ-</t>
  </si>
  <si>
    <t>Разре-</t>
  </si>
  <si>
    <t>объекта на</t>
  </si>
  <si>
    <t>в соответ-</t>
  </si>
  <si>
    <t>решаемые</t>
  </si>
  <si>
    <t>режимно-</t>
  </si>
  <si>
    <t>основание включения</t>
  </si>
  <si>
    <t>доходность</t>
  </si>
  <si>
    <t>программы</t>
  </si>
  <si>
    <t>которого</t>
  </si>
  <si>
    <t>ботка,</t>
  </si>
  <si>
    <t>ВЛ,</t>
  </si>
  <si>
    <t>денная</t>
  </si>
  <si>
    <t>чение</t>
  </si>
  <si>
    <t>ленный</t>
  </si>
  <si>
    <t>шение</t>
  </si>
  <si>
    <t>на 01.01</t>
  </si>
  <si>
    <t>ствии с</t>
  </si>
  <si>
    <t>задачи*</t>
  </si>
  <si>
    <t>балансовая</t>
  </si>
  <si>
    <t>инвестиционного про-</t>
  </si>
  <si>
    <t>окупаемости</t>
  </si>
  <si>
    <t>реализуется</t>
  </si>
  <si>
    <t>МВт,</t>
  </si>
  <si>
    <t>млн. кВт/ч</t>
  </si>
  <si>
    <t>в экс-</t>
  </si>
  <si>
    <t>проектно-</t>
  </si>
  <si>
    <t>Главгос-</t>
  </si>
  <si>
    <t>в соот-</t>
  </si>
  <si>
    <t>на строи-</t>
  </si>
  <si>
    <t>%**</t>
  </si>
  <si>
    <t>итогами</t>
  </si>
  <si>
    <t>необхо-</t>
  </si>
  <si>
    <t>екта в инвестицион-</t>
  </si>
  <si>
    <t>NPV,</t>
  </si>
  <si>
    <t>IRR,</t>
  </si>
  <si>
    <t>простой</t>
  </si>
  <si>
    <t>дискон-</t>
  </si>
  <si>
    <t>инвестицион-</t>
  </si>
  <si>
    <t>плуата-</t>
  </si>
  <si>
    <t>сметная</t>
  </si>
  <si>
    <t>экспер-</t>
  </si>
  <si>
    <t>ветствии</t>
  </si>
  <si>
    <t>тельство</t>
  </si>
  <si>
    <t>конкурсов</t>
  </si>
  <si>
    <t>димость</t>
  </si>
  <si>
    <t>ную программу (ре-</t>
  </si>
  <si>
    <t>млн.</t>
  </si>
  <si>
    <t>ный проект</t>
  </si>
  <si>
    <t>цию</t>
  </si>
  <si>
    <t>докумен-</t>
  </si>
  <si>
    <t>тизы</t>
  </si>
  <si>
    <t>с законо-</t>
  </si>
  <si>
    <t>(+; –)</t>
  </si>
  <si>
    <t>и заклю-</t>
  </si>
  <si>
    <t>шение Правительства</t>
  </si>
  <si>
    <t>рублей</t>
  </si>
  <si>
    <t>тация</t>
  </si>
  <si>
    <t>России</t>
  </si>
  <si>
    <t>дательст-</t>
  </si>
  <si>
    <t>тацией***</t>
  </si>
  <si>
    <t>ченными</t>
  </si>
  <si>
    <t>Российской Федера-</t>
  </si>
  <si>
    <t>вом</t>
  </si>
  <si>
    <t>догово-</t>
  </si>
  <si>
    <t>ции, федеральные,</t>
  </si>
  <si>
    <t>земле-</t>
  </si>
  <si>
    <t>рами</t>
  </si>
  <si>
    <t>региональные и</t>
  </si>
  <si>
    <t>отвод</t>
  </si>
  <si>
    <t>муниципальные</t>
  </si>
  <si>
    <t>* В том числе:</t>
  </si>
  <si>
    <t>— степень износа электрооборудования</t>
  </si>
  <si>
    <t>— срок вывода из эксплуатации электрооборудования</t>
  </si>
  <si>
    <t>— уровень технического оснащения электрооборудования</t>
  </si>
  <si>
    <t>— требования Системного оператора к электроэнергетическому объекту, которые необходимы для надежного и бесперебойного электрообеспечения объекта  (энергорайона).</t>
  </si>
  <si>
    <t>2014г.</t>
  </si>
  <si>
    <t>2015г.</t>
  </si>
  <si>
    <t>П</t>
  </si>
  <si>
    <t>1.1.1.</t>
  </si>
  <si>
    <t>1.1.2.</t>
  </si>
  <si>
    <t>1.1.3.</t>
  </si>
  <si>
    <t>1.1.4.</t>
  </si>
  <si>
    <t>0 МВА</t>
  </si>
  <si>
    <t>СОТИАССО по объекту ПС 220 кВ 1М, ПС 110 кВ 2М, ПС 110 кВ 3М, ТЭЦ</t>
  </si>
  <si>
    <t>-</t>
  </si>
  <si>
    <t>1.3.1.</t>
  </si>
  <si>
    <t>1.4.1.</t>
  </si>
  <si>
    <t>30</t>
  </si>
  <si>
    <t>Ульяновская область</t>
  </si>
  <si>
    <t>1958</t>
  </si>
  <si>
    <t>1963</t>
  </si>
  <si>
    <t>2019г.</t>
  </si>
  <si>
    <t>2018</t>
  </si>
  <si>
    <t>2019</t>
  </si>
  <si>
    <t>План года 2018</t>
  </si>
  <si>
    <t>План года 2019</t>
  </si>
  <si>
    <t>с НДС</t>
  </si>
  <si>
    <t>млн руб. с НДС</t>
  </si>
  <si>
    <t>г. Димитровград, Западное шоссе, 9</t>
  </si>
  <si>
    <t>Увеличение пропускной способности электросети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</si>
  <si>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</si>
  <si>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</si>
  <si>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</si>
  <si>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</si>
  <si>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</t>
  </si>
  <si>
    <t>Оплата процентов за привлеченные кредитные ресурсы</t>
  </si>
  <si>
    <t>С</t>
  </si>
  <si>
    <t>ПС 220кВ 1М замена оборудования ячеек 110кВ Т-1, Т-2</t>
  </si>
  <si>
    <t>?</t>
  </si>
  <si>
    <t>1.3.1</t>
  </si>
  <si>
    <t>Замена конструктивных элементов и узлов силового трансформатора Т-1 ПС 2М</t>
  </si>
  <si>
    <t>Замена конструктивных элементов и узлов силового трансформатора Т-1 ПС 3М</t>
  </si>
  <si>
    <t>2018г.</t>
  </si>
  <si>
    <t>1.1.5.</t>
  </si>
  <si>
    <t>1.1.6.</t>
  </si>
  <si>
    <t>1.1.7.</t>
  </si>
  <si>
    <t>1994</t>
  </si>
  <si>
    <t xml:space="preserve">Стоимость основных этапов работ по реализации инвестиционной программы компании </t>
  </si>
  <si>
    <t>Краткое описание инвестиционной программы</t>
  </si>
  <si>
    <t>Заместитель главного инженера по энергетике_______________________В.В. Трофимов</t>
  </si>
  <si>
    <t>Заместитель главного инженера по энергетике______________________В.В. Трофимов</t>
  </si>
  <si>
    <t>Заместитель главного инженера по энергетике____________________В.В. Трофимов</t>
  </si>
  <si>
    <t>года 2017, %</t>
  </si>
  <si>
    <t>01.01.2017,</t>
  </si>
  <si>
    <t>2017г.</t>
  </si>
  <si>
    <t>ПС 220кВ 1М яч. Мелекесс-Городская-1</t>
  </si>
  <si>
    <t>ПС 220кВ 1М яч. ОВ-110</t>
  </si>
  <si>
    <t>ПС 220кВ 1М яч. ШСВ-110</t>
  </si>
  <si>
    <t>Замена токоограничивающего реактора 6кВ на ПС1М</t>
  </si>
  <si>
    <t>План               2016г.</t>
  </si>
  <si>
    <t>План        2015г.</t>
  </si>
  <si>
    <t>Приобретение устройства РЕТОМ-61</t>
  </si>
  <si>
    <t>Приобретение устройства Сатурн М3</t>
  </si>
  <si>
    <t>Система пожарной сигнализации и оповещения о возгорании зд.110, 139ПС 1М</t>
  </si>
  <si>
    <t>1.3.3.</t>
  </si>
  <si>
    <t>1.3.4.</t>
  </si>
  <si>
    <t>Перечень инвестиционных проектов на период реализации инвестиционной программы и план их финансирования на 2014-2019 годы</t>
  </si>
  <si>
    <t>ПС 220кВ 1М яч. Димитровградская-1</t>
  </si>
  <si>
    <t>ПС 220кВ 1М яч. Димитровградская-2</t>
  </si>
  <si>
    <t>ПС 110кВ 2М сооружение двух маслосборников силовых трансформаторов</t>
  </si>
  <si>
    <t>ПС 110Кв 2М замена отделителей-короткозамыкателей 110кВ на выключатели</t>
  </si>
  <si>
    <t>ПС 110кВ 2М замена масляных выключателей 6кВ на вакуумные (10 шт)</t>
  </si>
  <si>
    <t>ПС 110кВ 3М сооружение маслосборника силового трансформатора</t>
  </si>
  <si>
    <t>ПС 110кВ 3М замена масляных выключателей 6кВ на вакуумные (2шт)</t>
  </si>
  <si>
    <t>Замена КТП-27</t>
  </si>
  <si>
    <t>ЦРП-100 замена масляных выключателей 6кВ на вакуумные (2шт)</t>
  </si>
  <si>
    <t>ЦРП-100 замена трансформаторов напряжения (2шт)</t>
  </si>
  <si>
    <t>Прокладка КЛ 6кВ 2-100А</t>
  </si>
  <si>
    <t>Прокладка КЛ 6кВ 2-100Б</t>
  </si>
  <si>
    <t>Прокладка КЛ 6кВ 3-102А</t>
  </si>
  <si>
    <t>Прокладка КЛ 6кВ 3-102Б</t>
  </si>
  <si>
    <t>Замена силовых трансформаторов на ТП-48</t>
  </si>
  <si>
    <t>Замена силовых трансформаторов на ТП-185</t>
  </si>
  <si>
    <t>ПС 110кВ 2М установка статических конденсаторов в ЗРУ-6кВ</t>
  </si>
  <si>
    <t>ПС 110кВ 3М установка статических конденсаторов в ЗРУ-6кВ</t>
  </si>
  <si>
    <t>Замена конструктивных элементов Т-2 2М и Т-2 3М</t>
  </si>
  <si>
    <t>1.3.2</t>
  </si>
  <si>
    <t>1.4.2.</t>
  </si>
  <si>
    <t>План        2014г.</t>
  </si>
  <si>
    <t>План             2018г.</t>
  </si>
  <si>
    <t>План             2014г.</t>
  </si>
  <si>
    <t>План             2015г.</t>
  </si>
  <si>
    <t>План             2017г.</t>
  </si>
  <si>
    <t>2014</t>
  </si>
  <si>
    <t>2015</t>
  </si>
  <si>
    <t>2017</t>
  </si>
  <si>
    <t>2016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</si>
  <si>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</si>
  <si>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</si>
  <si>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</si>
  <si>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</si>
  <si>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</si>
  <si>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</si>
  <si>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</si>
  <si>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</si>
  <si>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</si>
  <si>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</si>
  <si>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</si>
  <si>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</si>
  <si>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</si>
  <si>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</si>
  <si>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</si>
  <si>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</si>
  <si>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</si>
  <si>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</si>
  <si>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1.3.2.</t>
  </si>
  <si>
    <t>ПС 220кВ 1М яч. Мелекесс-Городская-2</t>
  </si>
  <si>
    <t>ТДН-16000/110</t>
  </si>
  <si>
    <t>3хТДГ-10000/110</t>
  </si>
  <si>
    <t>1980</t>
  </si>
  <si>
    <t>ТМ-180</t>
  </si>
  <si>
    <t>1998</t>
  </si>
  <si>
    <t>50</t>
  </si>
  <si>
    <t>2хАСБ-6-3х95</t>
  </si>
  <si>
    <t>2хААБ-6-3х240</t>
  </si>
  <si>
    <t>2хТМ-400</t>
  </si>
  <si>
    <t>2хТМ-630</t>
  </si>
  <si>
    <t>Примечание: Инвестиционная программа на 2014-2019г.г. скорректирована по результатам проверки Министерства промышленности, строительства, жилищно-коммунального комплекса и транспорта Ульяновской области на основании акта о результатах проверки хода реализации инвестиционной программы субъектов электроэнергетики от 06.11.2018г.</t>
  </si>
  <si>
    <t>План года 2015</t>
  </si>
  <si>
    <t>План года 2016</t>
  </si>
  <si>
    <t>План года 2017</t>
  </si>
  <si>
    <t>План года 2014</t>
  </si>
  <si>
    <t>Остаточная стоимость объекта на 01.01.2014г., млн. руб. с ндс</t>
  </si>
  <si>
    <t>Оснащение СОТИАССО объектов диспетчеризации</t>
  </si>
  <si>
    <t>Повышение надежности электроснабжения потребителей Димитровградского энергорайона</t>
  </si>
  <si>
    <t>Финансовый план на период реализации инвестиционной программы</t>
  </si>
  <si>
    <t>(заполняется по финансированию)</t>
  </si>
  <si>
    <t>№ п/п</t>
  </si>
  <si>
    <t>Показатели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</si>
  <si>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</si>
  <si>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</si>
  <si>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</si>
  <si>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</si>
  <si>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</si>
  <si>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</si>
  <si>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</si>
  <si>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</si>
  <si>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</si>
  <si>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</si>
  <si>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</si>
  <si>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</si>
  <si>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</si>
  <si>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</si>
  <si>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</si>
  <si>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</si>
  <si>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</si>
  <si>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</si>
  <si>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</si>
  <si>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</si>
  <si>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</si>
  <si>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</si>
  <si>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</si>
  <si>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</si>
  <si>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</si>
  <si>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</si>
  <si>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</si>
  <si>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family val="0"/>
      </rPr>
      <t>—</t>
    </r>
    <r>
      <rPr>
        <b/>
        <sz val="10"/>
        <rFont val="Times New Roman"/>
        <family val="1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</si>
  <si>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</si>
  <si>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</si>
  <si>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</si>
  <si>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</si>
  <si>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</si>
  <si>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</si>
  <si>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</si>
  <si>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</si>
  <si>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</si>
  <si>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</si>
  <si>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</si>
  <si>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</si>
  <si>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</si>
  <si>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</si>
  <si>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</si>
  <si>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</si>
  <si>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</si>
  <si>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</si>
  <si>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</si>
  <si>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</si>
  <si>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</si>
  <si>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</si>
  <si>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</si>
  <si>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</si>
  <si>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</si>
  <si>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(+увеличение; -сокращение)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</si>
  <si>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</si>
  <si>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</si>
  <si>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</si>
  <si>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</si>
  <si>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</si>
  <si>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 в том числе на:</t>
  </si>
  <si>
    <t>Финансирование инвестиционной программы в т.ч. в части ДПМ</t>
  </si>
  <si>
    <t>Прочие цели (расшифровка)</t>
  </si>
  <si>
    <t>XII.</t>
  </si>
  <si>
    <t>Погашение заемных средств в том числе по:</t>
  </si>
  <si>
    <t>Инвестиционной программе в т.ч. в части ДПМ*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</si>
  <si>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</si>
  <si>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</si>
  <si>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</si>
  <si>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</si>
  <si>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</si>
  <si>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</si>
  <si>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</si>
  <si>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</si>
  <si>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</si>
  <si>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 в т.ч. в части ДПМ</t>
  </si>
  <si>
    <t xml:space="preserve">Всего поступления
(I р.+ 1 п. IV р. + 2 п. IX р. + 1 п. X р. + XI р. + ХIII р. + 2 п. XIV p. + XV р.)
</t>
  </si>
  <si>
    <t>XVII.</t>
  </si>
  <si>
    <t xml:space="preserve">Всего расходы
(II р. - 3 п. II р. + 2 п. IV р. + 1 п. IX р. + 2 п. X р. + VI р. + VIII р. + ХII р. + 1 п. XIV р. + XVI р.)
</t>
  </si>
  <si>
    <t xml:space="preserve">Сальдо (+профицит; - дефицит)
(XVI р. - XVII p.)
</t>
  </si>
  <si>
    <t>EBITDA</t>
  </si>
  <si>
    <t>Долг на конец периода</t>
  </si>
  <si>
    <t>Прогноз тарифов</t>
  </si>
  <si>
    <t>Заместитель главного инженера по энергетике___________________В.В. Трофимов</t>
  </si>
  <si>
    <t>Источники финансирования инвестиционных программ</t>
  </si>
  <si>
    <t>(в прогнозных ценах соответствующих лет), млн. рублей</t>
  </si>
  <si>
    <t>Источник финансирования</t>
  </si>
  <si>
    <t>Факт</t>
  </si>
  <si>
    <t>План     2014</t>
  </si>
  <si>
    <t>План     2015</t>
  </si>
  <si>
    <t>План     2016</t>
  </si>
  <si>
    <t>План     2017</t>
  </si>
  <si>
    <t>План     2018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</si>
  <si>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</si>
  <si>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</si>
  <si>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</si>
  <si>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</si>
  <si>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</si>
  <si>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</si>
  <si>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</si>
  <si>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</si>
  <si>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</si>
  <si>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</si>
  <si>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</si>
  <si>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</si>
  <si>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</si>
  <si>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</si>
  <si>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</si>
  <si>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</si>
  <si>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</si>
  <si>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</si>
  <si>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</si>
  <si>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</si>
  <si>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</si>
  <si>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</si>
  <si>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</si>
  <si>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</si>
  <si>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</si>
  <si>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</si>
  <si>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</si>
  <si>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</si>
  <si>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</si>
  <si>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</si>
  <si>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</si>
  <si>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</si>
  <si>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</si>
  <si>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</si>
  <si>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</si>
  <si>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</si>
  <si>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</si>
  <si>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</si>
  <si>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</si>
  <si>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</si>
  <si>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</si>
  <si>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</si>
  <si>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>- повышение надежности электроснабжения потребителей Димитровградского энергорайона и реакторных установок АО «ГНЦ НИИАР»                                                                                                                              - снижение издержек на обслуживание и ремонт оборудования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</si>
</sst>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"/>
    <numFmt numFmtId="174" formatCode="0.0"/>
    <numFmt numFmtId="175" formatCode="0.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#,##0.0000"/>
    <numFmt numFmtId="189" formatCode="#,##0.00000"/>
    <numFmt numFmtId="190" formatCode="#,##0.000000"/>
    <numFmt numFmtId="191" formatCode="[$-FC19]d\ mmmm\ yyyy\ &quot;г.&quot;"/>
    <numFmt numFmtId="192" formatCode="#,##0.0_ ;\-#,##0.0\ "/>
    <numFmt numFmtId="193" formatCode="#,##0.000_ ;\-#,##0.0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u val="single"/>
      <sz val="8.5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b/>
      <sz val="8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.5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64" fillId="31" borderId="0" applyNumberFormat="0" applyBorder="0" applyAlignment="0" applyProtection="0"/>
  </cellStyleXfs>
  <cellXfs count="875">
    <xf numFmtId="0" fontId="0" fillId="0" borderId="0" xfId="0" applyAlignment="1">
      <alignment/>
    </xf>
    <xf numFmtId="0" fontId="3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right"/>
    </xf>
    <xf numFmtId="0" fontId="3" fillId="32" borderId="0" xfId="0" applyNumberFormat="1" applyFont="1" applyFill="1" applyBorder="1" applyAlignment="1">
      <alignment horizontal="center" vertical="top"/>
    </xf>
    <xf numFmtId="0" fontId="8" fillId="32" borderId="0" xfId="0" applyNumberFormat="1" applyFont="1" applyFill="1" applyBorder="1" applyAlignment="1">
      <alignment horizontal="center"/>
    </xf>
    <xf numFmtId="0" fontId="9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left" vertical="center"/>
    </xf>
    <xf numFmtId="0" fontId="10" fillId="32" borderId="0" xfId="0" applyNumberFormat="1" applyFont="1" applyFill="1" applyBorder="1" applyAlignment="1">
      <alignment horizontal="center" vertical="top"/>
    </xf>
    <xf numFmtId="0" fontId="10" fillId="32" borderId="0" xfId="0" applyNumberFormat="1" applyFont="1" applyFill="1" applyBorder="1" applyAlignment="1">
      <alignment horizontal="left" vertical="top"/>
    </xf>
    <xf numFmtId="0" fontId="7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left" vertical="top"/>
    </xf>
    <xf numFmtId="0" fontId="5" fillId="32" borderId="0" xfId="0" applyNumberFormat="1" applyFont="1" applyFill="1" applyBorder="1" applyAlignment="1">
      <alignment horizontal="center" vertical="top"/>
    </xf>
    <xf numFmtId="0" fontId="1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 horizontal="center"/>
    </xf>
    <xf numFmtId="0" fontId="16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 wrapText="1"/>
    </xf>
    <xf numFmtId="0" fontId="17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 horizontal="left"/>
    </xf>
    <xf numFmtId="0" fontId="4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 horizontal="right"/>
    </xf>
    <xf numFmtId="0" fontId="11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justify" wrapText="1"/>
    </xf>
    <xf numFmtId="0" fontId="3" fillId="32" borderId="0" xfId="0" applyNumberFormat="1" applyFont="1" applyFill="1" applyBorder="1" applyAlignment="1">
      <alignment horizontal="justify"/>
    </xf>
    <xf numFmtId="0" fontId="4" fillId="32" borderId="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right" vertical="center"/>
    </xf>
    <xf numFmtId="0" fontId="5" fillId="32" borderId="0" xfId="0" applyNumberFormat="1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175" fontId="65" fillId="32" borderId="0" xfId="0" applyNumberFormat="1" applyFont="1" applyFill="1" applyBorder="1" applyAlignment="1">
      <alignment horizontal="center" vertical="center"/>
    </xf>
    <xf numFmtId="186" fontId="66" fillId="32" borderId="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2" borderId="12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right"/>
    </xf>
    <xf numFmtId="49" fontId="13" fillId="32" borderId="0" xfId="0" applyNumberFormat="1" applyFont="1" applyFill="1" applyBorder="1" applyAlignment="1">
      <alignment horizontal="right"/>
    </xf>
    <xf numFmtId="49" fontId="13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/>
    </xf>
    <xf numFmtId="49" fontId="4" fillId="32" borderId="0" xfId="0" applyNumberFormat="1" applyFont="1" applyFill="1" applyBorder="1" applyAlignment="1">
      <alignment/>
    </xf>
    <xf numFmtId="49" fontId="1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left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32" borderId="16" xfId="0" applyNumberFormat="1" applyFont="1" applyFill="1" applyBorder="1" applyAlignment="1">
      <alignment horizontal="center" vertical="center"/>
    </xf>
    <xf numFmtId="186" fontId="8" fillId="32" borderId="12" xfId="0" applyNumberFormat="1" applyFont="1" applyFill="1" applyBorder="1" applyAlignment="1">
      <alignment horizontal="center" vertical="center"/>
    </xf>
    <xf numFmtId="186" fontId="8" fillId="32" borderId="16" xfId="0" applyNumberFormat="1" applyFont="1" applyFill="1" applyBorder="1" applyAlignment="1">
      <alignment horizontal="center" vertical="center"/>
    </xf>
    <xf numFmtId="186" fontId="8" fillId="32" borderId="13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>
      <alignment horizontal="center" vertical="center"/>
    </xf>
    <xf numFmtId="0" fontId="8" fillId="32" borderId="0" xfId="0" applyNumberFormat="1" applyFont="1" applyFill="1" applyBorder="1" applyAlignment="1">
      <alignment horizontal="center" vertical="center"/>
    </xf>
    <xf numFmtId="0" fontId="8" fillId="32" borderId="19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right" vertical="center"/>
    </xf>
    <xf numFmtId="0" fontId="5" fillId="32" borderId="21" xfId="0" applyNumberFormat="1" applyFont="1" applyFill="1" applyBorder="1" applyAlignment="1">
      <alignment horizontal="center" vertical="center"/>
    </xf>
    <xf numFmtId="0" fontId="5" fillId="32" borderId="21" xfId="0" applyNumberFormat="1" applyFont="1" applyFill="1" applyBorder="1" applyAlignment="1">
      <alignment horizontal="right" vertical="center"/>
    </xf>
    <xf numFmtId="186" fontId="3" fillId="32" borderId="0" xfId="0" applyNumberFormat="1" applyFont="1" applyFill="1" applyBorder="1" applyAlignment="1">
      <alignment horizontal="center" vertical="center"/>
    </xf>
    <xf numFmtId="0" fontId="17" fillId="32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174" fontId="4" fillId="0" borderId="0" xfId="0" applyNumberFormat="1" applyFont="1" applyBorder="1" applyAlignment="1">
      <alignment horizontal="right"/>
    </xf>
    <xf numFmtId="0" fontId="4" fillId="32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4" fillId="32" borderId="0" xfId="0" applyNumberFormat="1" applyFont="1" applyFill="1" applyBorder="1" applyAlignment="1">
      <alignment vertical="center"/>
    </xf>
    <xf numFmtId="0" fontId="8" fillId="32" borderId="15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186" fontId="8" fillId="32" borderId="15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left" vertical="center"/>
    </xf>
    <xf numFmtId="186" fontId="7" fillId="32" borderId="11" xfId="0" applyNumberFormat="1" applyFont="1" applyFill="1" applyBorder="1" applyAlignment="1">
      <alignment horizontal="center" vertical="center"/>
    </xf>
    <xf numFmtId="0" fontId="3" fillId="32" borderId="23" xfId="0" applyNumberFormat="1" applyFont="1" applyFill="1" applyBorder="1" applyAlignment="1">
      <alignment horizontal="center" vertical="top"/>
    </xf>
    <xf numFmtId="186" fontId="8" fillId="32" borderId="11" xfId="0" applyNumberFormat="1" applyFont="1" applyFill="1" applyBorder="1" applyAlignment="1">
      <alignment horizontal="center" vertical="center"/>
    </xf>
    <xf numFmtId="186" fontId="9" fillId="32" borderId="11" xfId="0" applyNumberFormat="1" applyFont="1" applyFill="1" applyBorder="1" applyAlignment="1">
      <alignment horizontal="center" vertical="center"/>
    </xf>
    <xf numFmtId="186" fontId="7" fillId="32" borderId="12" xfId="0" applyNumberFormat="1" applyFont="1" applyFill="1" applyBorder="1" applyAlignment="1">
      <alignment horizontal="center" vertical="center"/>
    </xf>
    <xf numFmtId="186" fontId="7" fillId="32" borderId="16" xfId="0" applyNumberFormat="1" applyFont="1" applyFill="1" applyBorder="1" applyAlignment="1">
      <alignment horizontal="center" vertical="center"/>
    </xf>
    <xf numFmtId="186" fontId="7" fillId="32" borderId="13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top"/>
    </xf>
    <xf numFmtId="0" fontId="3" fillId="32" borderId="18" xfId="0" applyNumberFormat="1" applyFont="1" applyFill="1" applyBorder="1" applyAlignment="1">
      <alignment horizontal="center" vertical="top"/>
    </xf>
    <xf numFmtId="0" fontId="3" fillId="32" borderId="21" xfId="0" applyNumberFormat="1" applyFont="1" applyFill="1" applyBorder="1" applyAlignment="1">
      <alignment horizontal="center" vertical="top"/>
    </xf>
    <xf numFmtId="0" fontId="3" fillId="32" borderId="20" xfId="0" applyNumberFormat="1" applyFont="1" applyFill="1" applyBorder="1" applyAlignment="1">
      <alignment horizontal="center" vertical="top"/>
    </xf>
    <xf numFmtId="0" fontId="3" fillId="32" borderId="12" xfId="0" applyNumberFormat="1" applyFont="1" applyFill="1" applyBorder="1" applyAlignment="1">
      <alignment horizontal="center" vertical="top"/>
    </xf>
    <xf numFmtId="0" fontId="3" fillId="32" borderId="19" xfId="0" applyNumberFormat="1" applyFont="1" applyFill="1" applyBorder="1" applyAlignment="1">
      <alignment horizontal="center" vertical="top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 vertical="center"/>
    </xf>
    <xf numFmtId="49" fontId="15" fillId="32" borderId="24" xfId="0" applyNumberFormat="1" applyFont="1" applyFill="1" applyBorder="1" applyAlignment="1">
      <alignment horizontal="left" vertical="center"/>
    </xf>
    <xf numFmtId="49" fontId="15" fillId="32" borderId="20" xfId="0" applyNumberFormat="1" applyFont="1" applyFill="1" applyBorder="1" applyAlignment="1">
      <alignment horizontal="left" vertical="center"/>
    </xf>
    <xf numFmtId="0" fontId="15" fillId="32" borderId="21" xfId="0" applyNumberFormat="1" applyFont="1" applyFill="1" applyBorder="1" applyAlignment="1">
      <alignment horizontal="right" vertical="center"/>
    </xf>
    <xf numFmtId="0" fontId="15" fillId="32" borderId="24" xfId="0" applyNumberFormat="1" applyFont="1" applyFill="1" applyBorder="1" applyAlignment="1">
      <alignment horizontal="right" vertical="center"/>
    </xf>
    <xf numFmtId="0" fontId="15" fillId="32" borderId="20" xfId="0" applyNumberFormat="1" applyFont="1" applyFill="1" applyBorder="1" applyAlignment="1">
      <alignment horizontal="right" vertical="center"/>
    </xf>
    <xf numFmtId="0" fontId="13" fillId="32" borderId="0" xfId="0" applyNumberFormat="1" applyFont="1" applyFill="1" applyBorder="1" applyAlignment="1">
      <alignment horizontal="left"/>
    </xf>
    <xf numFmtId="0" fontId="13" fillId="32" borderId="0" xfId="0" applyNumberFormat="1" applyFont="1" applyFill="1" applyBorder="1" applyAlignment="1">
      <alignment horizontal="left" vertical="top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right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22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right" vertical="center"/>
    </xf>
    <xf numFmtId="0" fontId="5" fillId="32" borderId="22" xfId="0" applyNumberFormat="1" applyFont="1" applyFill="1" applyBorder="1" applyAlignment="1">
      <alignment horizontal="right" vertical="center"/>
    </xf>
    <xf numFmtId="0" fontId="11" fillId="32" borderId="23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right" vertical="center"/>
    </xf>
    <xf numFmtId="49" fontId="7" fillId="32" borderId="22" xfId="0" applyNumberFormat="1" applyFont="1" applyFill="1" applyBorder="1" applyAlignment="1">
      <alignment horizontal="left" vertical="center"/>
    </xf>
    <xf numFmtId="3" fontId="8" fillId="32" borderId="12" xfId="0" applyNumberFormat="1" applyFont="1" applyFill="1" applyBorder="1" applyAlignment="1">
      <alignment horizontal="center" vertical="center"/>
    </xf>
    <xf numFmtId="186" fontId="7" fillId="32" borderId="15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horizontal="center" vertical="center"/>
    </xf>
    <xf numFmtId="175" fontId="7" fillId="32" borderId="13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 horizontal="center" vertical="center"/>
    </xf>
    <xf numFmtId="186" fontId="7" fillId="32" borderId="22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186" fontId="7" fillId="32" borderId="19" xfId="0" applyNumberFormat="1" applyFont="1" applyFill="1" applyBorder="1" applyAlignment="1">
      <alignment horizontal="center" vertical="center"/>
    </xf>
    <xf numFmtId="186" fontId="7" fillId="32" borderId="0" xfId="0" applyNumberFormat="1" applyFont="1" applyFill="1" applyBorder="1" applyAlignment="1">
      <alignment horizontal="center" vertical="center"/>
    </xf>
    <xf numFmtId="186" fontId="7" fillId="32" borderId="14" xfId="0" applyNumberFormat="1" applyFont="1" applyFill="1" applyBorder="1" applyAlignment="1">
      <alignment horizontal="center" vertical="center"/>
    </xf>
    <xf numFmtId="186" fontId="9" fillId="32" borderId="15" xfId="0" applyNumberFormat="1" applyFont="1" applyFill="1" applyBorder="1" applyAlignment="1">
      <alignment horizontal="center" vertical="center"/>
    </xf>
    <xf numFmtId="3" fontId="9" fillId="32" borderId="11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175" fontId="8" fillId="32" borderId="22" xfId="0" applyNumberFormat="1" applyFont="1" applyFill="1" applyBorder="1" applyAlignment="1">
      <alignment horizontal="center" vertical="center"/>
    </xf>
    <xf numFmtId="2" fontId="5" fillId="32" borderId="18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186" fontId="8" fillId="32" borderId="15" xfId="0" applyNumberFormat="1" applyFont="1" applyFill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/>
    </xf>
    <xf numFmtId="186" fontId="8" fillId="32" borderId="22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" fontId="8" fillId="32" borderId="22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22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2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left" vertical="center"/>
    </xf>
    <xf numFmtId="49" fontId="7" fillId="32" borderId="16" xfId="0" applyNumberFormat="1" applyFont="1" applyFill="1" applyBorder="1" applyAlignment="1">
      <alignment horizontal="left" vertical="center"/>
    </xf>
    <xf numFmtId="49" fontId="7" fillId="32" borderId="13" xfId="0" applyNumberFormat="1" applyFont="1" applyFill="1" applyBorder="1" applyAlignment="1">
      <alignment horizontal="left" vertical="center"/>
    </xf>
    <xf numFmtId="49" fontId="7" fillId="32" borderId="21" xfId="0" applyNumberFormat="1" applyFont="1" applyFill="1" applyBorder="1" applyAlignment="1">
      <alignment horizontal="left" vertical="center"/>
    </xf>
    <xf numFmtId="49" fontId="7" fillId="32" borderId="24" xfId="0" applyNumberFormat="1" applyFont="1" applyFill="1" applyBorder="1" applyAlignment="1">
      <alignment horizontal="left" vertical="center"/>
    </xf>
    <xf numFmtId="49" fontId="7" fillId="32" borderId="20" xfId="0" applyNumberFormat="1" applyFont="1" applyFill="1" applyBorder="1" applyAlignment="1">
      <alignment horizontal="left" vertical="center"/>
    </xf>
    <xf numFmtId="186" fontId="7" fillId="32" borderId="12" xfId="0" applyNumberFormat="1" applyFont="1" applyFill="1" applyBorder="1" applyAlignment="1">
      <alignment horizontal="center" vertical="center"/>
    </xf>
    <xf numFmtId="186" fontId="7" fillId="32" borderId="16" xfId="0" applyNumberFormat="1" applyFont="1" applyFill="1" applyBorder="1" applyAlignment="1">
      <alignment horizontal="center" vertical="center"/>
    </xf>
    <xf numFmtId="186" fontId="7" fillId="32" borderId="13" xfId="0" applyNumberFormat="1" applyFont="1" applyFill="1" applyBorder="1" applyAlignment="1">
      <alignment horizontal="center" vertical="center"/>
    </xf>
    <xf numFmtId="186" fontId="7" fillId="32" borderId="21" xfId="0" applyNumberFormat="1" applyFont="1" applyFill="1" applyBorder="1" applyAlignment="1">
      <alignment horizontal="center" vertical="center"/>
    </xf>
    <xf numFmtId="186" fontId="7" fillId="32" borderId="24" xfId="0" applyNumberFormat="1" applyFont="1" applyFill="1" applyBorder="1" applyAlignment="1">
      <alignment horizontal="center" vertical="center"/>
    </xf>
    <xf numFmtId="186" fontId="7" fillId="32" borderId="20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86" fontId="7" fillId="32" borderId="17" xfId="0" applyNumberFormat="1" applyFont="1" applyFill="1" applyBorder="1" applyAlignment="1">
      <alignment horizontal="center" vertical="center"/>
    </xf>
    <xf numFmtId="186" fontId="7" fillId="32" borderId="18" xfId="0" applyNumberFormat="1" applyFont="1" applyFill="1" applyBorder="1" applyAlignment="1">
      <alignment horizontal="center" vertical="center"/>
    </xf>
    <xf numFmtId="186" fontId="7" fillId="32" borderId="11" xfId="0" applyNumberFormat="1" applyFont="1" applyFill="1" applyBorder="1" applyAlignment="1">
      <alignment horizontal="center" vertical="center"/>
    </xf>
    <xf numFmtId="186" fontId="7" fillId="32" borderId="19" xfId="0" applyNumberFormat="1" applyFont="1" applyFill="1" applyBorder="1" applyAlignment="1">
      <alignment horizontal="center" vertical="center"/>
    </xf>
    <xf numFmtId="186" fontId="7" fillId="32" borderId="0" xfId="0" applyNumberFormat="1" applyFont="1" applyFill="1" applyBorder="1" applyAlignment="1">
      <alignment horizontal="center" vertical="center"/>
    </xf>
    <xf numFmtId="186" fontId="7" fillId="32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32" borderId="15" xfId="0" applyNumberFormat="1" applyFont="1" applyFill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0" fontId="8" fillId="32" borderId="22" xfId="0" applyNumberFormat="1" applyFont="1" applyFill="1" applyBorder="1" applyAlignment="1">
      <alignment horizontal="left" vertical="center" wrapText="1"/>
    </xf>
    <xf numFmtId="0" fontId="7" fillId="32" borderId="12" xfId="0" applyNumberFormat="1" applyFont="1" applyFill="1" applyBorder="1" applyAlignment="1">
      <alignment horizontal="center" wrapText="1"/>
    </xf>
    <xf numFmtId="0" fontId="7" fillId="32" borderId="16" xfId="0" applyNumberFormat="1" applyFont="1" applyFill="1" applyBorder="1" applyAlignment="1">
      <alignment horizontal="center" wrapText="1"/>
    </xf>
    <xf numFmtId="0" fontId="7" fillId="32" borderId="13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8" fillId="32" borderId="22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8" fillId="32" borderId="2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left" wrapText="1"/>
    </xf>
    <xf numFmtId="0" fontId="7" fillId="32" borderId="22" xfId="0" applyNumberFormat="1" applyFont="1" applyFill="1" applyBorder="1" applyAlignment="1">
      <alignment horizontal="left" wrapText="1"/>
    </xf>
    <xf numFmtId="0" fontId="3" fillId="32" borderId="23" xfId="0" applyNumberFormat="1" applyFont="1" applyFill="1" applyBorder="1" applyAlignment="1">
      <alignment horizontal="center" vertical="top"/>
    </xf>
    <xf numFmtId="186" fontId="8" fillId="32" borderId="11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top" wrapText="1"/>
    </xf>
    <xf numFmtId="0" fontId="3" fillId="32" borderId="23" xfId="0" applyNumberFormat="1" applyFont="1" applyFill="1" applyBorder="1" applyAlignment="1">
      <alignment horizontal="center" vertical="top" wrapText="1"/>
    </xf>
    <xf numFmtId="0" fontId="3" fillId="32" borderId="18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7" fillId="32" borderId="22" xfId="0" applyNumberFormat="1" applyFont="1" applyFill="1" applyBorder="1" applyAlignment="1">
      <alignment horizontal="left"/>
    </xf>
    <xf numFmtId="4" fontId="7" fillId="32" borderId="12" xfId="0" applyNumberFormat="1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3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186" fontId="9" fillId="32" borderId="11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 vertical="top" wrapText="1"/>
    </xf>
    <xf numFmtId="3" fontId="9" fillId="32" borderId="11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center" vertical="center"/>
    </xf>
    <xf numFmtId="4" fontId="7" fillId="32" borderId="24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top"/>
    </xf>
    <xf numFmtId="186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86" fontId="8" fillId="32" borderId="17" xfId="0" applyNumberFormat="1" applyFont="1" applyFill="1" applyBorder="1" applyAlignment="1">
      <alignment horizontal="center" vertical="center"/>
    </xf>
    <xf numFmtId="186" fontId="8" fillId="32" borderId="18" xfId="0" applyNumberFormat="1" applyFont="1" applyFill="1" applyBorder="1" applyAlignment="1">
      <alignment horizontal="center" vertical="center"/>
    </xf>
    <xf numFmtId="0" fontId="3" fillId="32" borderId="18" xfId="0" applyNumberFormat="1" applyFont="1" applyFill="1" applyBorder="1" applyAlignment="1">
      <alignment horizontal="center" vertical="top"/>
    </xf>
    <xf numFmtId="0" fontId="7" fillId="32" borderId="11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0" fontId="3" fillId="32" borderId="21" xfId="0" applyNumberFormat="1" applyFont="1" applyFill="1" applyBorder="1" applyAlignment="1">
      <alignment horizontal="center" vertical="top"/>
    </xf>
    <xf numFmtId="0" fontId="3" fillId="32" borderId="24" xfId="0" applyNumberFormat="1" applyFont="1" applyFill="1" applyBorder="1" applyAlignment="1">
      <alignment horizontal="center" vertical="top"/>
    </xf>
    <xf numFmtId="0" fontId="3" fillId="32" borderId="20" xfId="0" applyNumberFormat="1" applyFont="1" applyFill="1" applyBorder="1" applyAlignment="1">
      <alignment horizontal="center" vertical="top"/>
    </xf>
    <xf numFmtId="186" fontId="7" fillId="32" borderId="15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 horizontal="center" vertical="center"/>
    </xf>
    <xf numFmtId="186" fontId="7" fillId="32" borderId="22" xfId="0" applyNumberFormat="1" applyFont="1" applyFill="1" applyBorder="1" applyAlignment="1">
      <alignment horizontal="center" vertical="center"/>
    </xf>
    <xf numFmtId="0" fontId="3" fillId="32" borderId="12" xfId="0" applyNumberFormat="1" applyFont="1" applyFill="1" applyBorder="1" applyAlignment="1">
      <alignment horizontal="center" vertical="top"/>
    </xf>
    <xf numFmtId="0" fontId="3" fillId="32" borderId="16" xfId="0" applyNumberFormat="1" applyFont="1" applyFill="1" applyBorder="1" applyAlignment="1">
      <alignment horizontal="center" vertical="top"/>
    </xf>
    <xf numFmtId="0" fontId="3" fillId="32" borderId="13" xfId="0" applyNumberFormat="1" applyFont="1" applyFill="1" applyBorder="1" applyAlignment="1">
      <alignment horizontal="center" vertical="top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22" xfId="0" applyNumberFormat="1" applyFont="1" applyFill="1" applyBorder="1" applyAlignment="1">
      <alignment horizontal="center" vertical="center"/>
    </xf>
    <xf numFmtId="0" fontId="8" fillId="32" borderId="15" xfId="43" applyNumberFormat="1" applyFont="1" applyFill="1" applyBorder="1" applyAlignment="1">
      <alignment horizontal="center" vertical="center"/>
    </xf>
    <xf numFmtId="0" fontId="8" fillId="32" borderId="10" xfId="43" applyNumberFormat="1" applyFont="1" applyFill="1" applyBorder="1" applyAlignment="1">
      <alignment horizontal="center" vertical="center"/>
    </xf>
    <xf numFmtId="0" fontId="8" fillId="32" borderId="22" xfId="43" applyNumberFormat="1" applyFont="1" applyFill="1" applyBorder="1" applyAlignment="1">
      <alignment horizontal="center" vertical="center"/>
    </xf>
    <xf numFmtId="0" fontId="3" fillId="32" borderId="19" xfId="0" applyNumberFormat="1" applyFont="1" applyFill="1" applyBorder="1" applyAlignment="1">
      <alignment horizontal="center" vertical="top"/>
    </xf>
    <xf numFmtId="0" fontId="3" fillId="32" borderId="0" xfId="0" applyNumberFormat="1" applyFont="1" applyFill="1" applyBorder="1" applyAlignment="1">
      <alignment horizontal="center" vertical="top"/>
    </xf>
    <xf numFmtId="0" fontId="3" fillId="32" borderId="14" xfId="0" applyNumberFormat="1" applyFont="1" applyFill="1" applyBorder="1" applyAlignment="1">
      <alignment horizontal="center" vertical="top"/>
    </xf>
    <xf numFmtId="186" fontId="9" fillId="32" borderId="15" xfId="0" applyNumberFormat="1" applyFont="1" applyFill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/>
    </xf>
    <xf numFmtId="186" fontId="9" fillId="32" borderId="22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8" fillId="32" borderId="22" xfId="0" applyNumberFormat="1" applyFont="1" applyFill="1" applyBorder="1" applyAlignment="1">
      <alignment horizontal="left"/>
    </xf>
    <xf numFmtId="49" fontId="8" fillId="32" borderId="11" xfId="0" applyNumberFormat="1" applyFont="1" applyFill="1" applyBorder="1" applyAlignment="1">
      <alignment horizontal="left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left"/>
    </xf>
    <xf numFmtId="49" fontId="9" fillId="32" borderId="22" xfId="0" applyNumberFormat="1" applyFont="1" applyFill="1" applyBorder="1" applyAlignment="1">
      <alignment horizontal="left"/>
    </xf>
    <xf numFmtId="0" fontId="20" fillId="32" borderId="12" xfId="0" applyNumberFormat="1" applyFont="1" applyFill="1" applyBorder="1" applyAlignment="1">
      <alignment horizontal="center" vertical="center"/>
    </xf>
    <xf numFmtId="0" fontId="20" fillId="32" borderId="16" xfId="0" applyNumberFormat="1" applyFont="1" applyFill="1" applyBorder="1" applyAlignment="1">
      <alignment horizontal="center" vertical="center"/>
    </xf>
    <xf numFmtId="0" fontId="20" fillId="32" borderId="13" xfId="0" applyNumberFormat="1" applyFont="1" applyFill="1" applyBorder="1" applyAlignment="1">
      <alignment horizontal="center" vertical="center"/>
    </xf>
    <xf numFmtId="0" fontId="20" fillId="32" borderId="21" xfId="0" applyNumberFormat="1" applyFont="1" applyFill="1" applyBorder="1" applyAlignment="1">
      <alignment horizontal="center" vertical="center"/>
    </xf>
    <xf numFmtId="0" fontId="20" fillId="32" borderId="24" xfId="0" applyNumberFormat="1" applyFont="1" applyFill="1" applyBorder="1" applyAlignment="1">
      <alignment horizontal="center" vertical="center"/>
    </xf>
    <xf numFmtId="0" fontId="20" fillId="32" borderId="2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22" xfId="0" applyNumberFormat="1" applyFont="1" applyFill="1" applyBorder="1" applyAlignment="1">
      <alignment horizontal="center" wrapText="1"/>
    </xf>
    <xf numFmtId="0" fontId="3" fillId="32" borderId="11" xfId="0" applyNumberFormat="1" applyFont="1" applyFill="1" applyBorder="1" applyAlignment="1">
      <alignment horizontal="center" vertical="top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49" fontId="7" fillId="32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 vertical="center"/>
    </xf>
    <xf numFmtId="0" fontId="9" fillId="32" borderId="15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9" fillId="32" borderId="22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right"/>
    </xf>
    <xf numFmtId="0" fontId="7" fillId="32" borderId="10" xfId="0" applyNumberFormat="1" applyFont="1" applyFill="1" applyBorder="1" applyAlignment="1">
      <alignment horizontal="right"/>
    </xf>
    <xf numFmtId="0" fontId="7" fillId="32" borderId="22" xfId="0" applyNumberFormat="1" applyFont="1" applyFill="1" applyBorder="1" applyAlignment="1">
      <alignment horizontal="right"/>
    </xf>
    <xf numFmtId="49" fontId="9" fillId="32" borderId="15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22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21" xfId="0" applyNumberFormat="1" applyFont="1" applyFill="1" applyBorder="1" applyAlignment="1">
      <alignment horizontal="center" vertical="center"/>
    </xf>
    <xf numFmtId="49" fontId="8" fillId="32" borderId="24" xfId="0" applyNumberFormat="1" applyFont="1" applyFill="1" applyBorder="1" applyAlignment="1">
      <alignment horizontal="center" vertical="center"/>
    </xf>
    <xf numFmtId="49" fontId="8" fillId="32" borderId="20" xfId="0" applyNumberFormat="1" applyFont="1" applyFill="1" applyBorder="1" applyAlignment="1">
      <alignment horizontal="center" vertical="center"/>
    </xf>
    <xf numFmtId="0" fontId="7" fillId="32" borderId="19" xfId="0" applyNumberFormat="1" applyFont="1" applyFill="1" applyBorder="1" applyAlignment="1">
      <alignment horizontal="center" wrapText="1"/>
    </xf>
    <xf numFmtId="0" fontId="7" fillId="32" borderId="0" xfId="0" applyNumberFormat="1" applyFont="1" applyFill="1" applyBorder="1" applyAlignment="1">
      <alignment horizontal="center" wrapText="1"/>
    </xf>
    <xf numFmtId="0" fontId="7" fillId="32" borderId="14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2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right" vertical="center"/>
    </xf>
    <xf numFmtId="0" fontId="7" fillId="32" borderId="16" xfId="0" applyNumberFormat="1" applyFont="1" applyFill="1" applyBorder="1" applyAlignment="1">
      <alignment horizontal="right" vertical="center"/>
    </xf>
    <xf numFmtId="0" fontId="7" fillId="32" borderId="13" xfId="0" applyNumberFormat="1" applyFont="1" applyFill="1" applyBorder="1" applyAlignment="1">
      <alignment horizontal="right" vertical="center"/>
    </xf>
    <xf numFmtId="0" fontId="8" fillId="32" borderId="15" xfId="0" applyNumberFormat="1" applyFont="1" applyFill="1" applyBorder="1" applyAlignment="1">
      <alignment horizontal="center"/>
    </xf>
    <xf numFmtId="0" fontId="8" fillId="32" borderId="21" xfId="0" applyNumberFormat="1" applyFont="1" applyFill="1" applyBorder="1" applyAlignment="1">
      <alignment horizontal="center"/>
    </xf>
    <xf numFmtId="0" fontId="8" fillId="32" borderId="24" xfId="0" applyNumberFormat="1" applyFont="1" applyFill="1" applyBorder="1" applyAlignment="1">
      <alignment horizontal="center"/>
    </xf>
    <xf numFmtId="0" fontId="8" fillId="32" borderId="20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/>
    </xf>
    <xf numFmtId="0" fontId="8" fillId="32" borderId="22" xfId="0" applyNumberFormat="1" applyFont="1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center" vertical="center" wrapText="1"/>
    </xf>
    <xf numFmtId="49" fontId="7" fillId="32" borderId="24" xfId="0" applyNumberFormat="1" applyFont="1" applyFill="1" applyBorder="1" applyAlignment="1">
      <alignment horizontal="center" vertical="center" wrapText="1"/>
    </xf>
    <xf numFmtId="49" fontId="7" fillId="32" borderId="20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7" fillId="32" borderId="22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 horizontal="left" wrapText="1"/>
    </xf>
    <xf numFmtId="0" fontId="6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3" fontId="8" fillId="32" borderId="15" xfId="61" applyNumberFormat="1" applyFont="1" applyFill="1" applyBorder="1" applyAlignment="1">
      <alignment horizontal="center" vertical="center"/>
    </xf>
    <xf numFmtId="3" fontId="8" fillId="32" borderId="10" xfId="61" applyNumberFormat="1" applyFont="1" applyFill="1" applyBorder="1" applyAlignment="1">
      <alignment horizontal="center" vertical="center"/>
    </xf>
    <xf numFmtId="3" fontId="8" fillId="32" borderId="22" xfId="61" applyNumberFormat="1" applyFont="1" applyFill="1" applyBorder="1" applyAlignment="1">
      <alignment horizontal="center" vertical="center"/>
    </xf>
    <xf numFmtId="3" fontId="8" fillId="32" borderId="15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8" fillId="32" borderId="22" xfId="0" applyNumberFormat="1" applyFont="1" applyFill="1" applyBorder="1" applyAlignment="1">
      <alignment horizontal="center" vertical="center"/>
    </xf>
    <xf numFmtId="0" fontId="8" fillId="32" borderId="21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2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175" fontId="8" fillId="32" borderId="15" xfId="0" applyNumberFormat="1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8" fillId="32" borderId="22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/>
    </xf>
    <xf numFmtId="0" fontId="3" fillId="32" borderId="11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center" vertical="center"/>
    </xf>
    <xf numFmtId="175" fontId="3" fillId="32" borderId="11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0" fontId="3" fillId="32" borderId="15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2" xfId="0" applyNumberFormat="1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22" xfId="0" applyNumberFormat="1" applyFont="1" applyFill="1" applyBorder="1" applyAlignment="1">
      <alignment horizontal="center" vertical="center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2" borderId="22" xfId="0" applyNumberFormat="1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49" fontId="3" fillId="32" borderId="22" xfId="0" applyNumberFormat="1" applyFont="1" applyFill="1" applyBorder="1" applyAlignment="1">
      <alignment horizontal="left"/>
    </xf>
    <xf numFmtId="2" fontId="3" fillId="32" borderId="15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22" xfId="0" applyNumberFormat="1" applyFont="1" applyFill="1" applyBorder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/>
    </xf>
    <xf numFmtId="175" fontId="3" fillId="32" borderId="15" xfId="0" applyNumberFormat="1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/>
    </xf>
    <xf numFmtId="175" fontId="3" fillId="32" borderId="22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3" fillId="32" borderId="15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0" fontId="3" fillId="32" borderId="22" xfId="0" applyNumberFormat="1" applyFont="1" applyFill="1" applyBorder="1" applyAlignment="1">
      <alignment horizontal="right" wrapText="1"/>
    </xf>
    <xf numFmtId="49" fontId="3" fillId="32" borderId="15" xfId="0" applyNumberFormat="1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49" fontId="3" fillId="32" borderId="22" xfId="0" applyNumberFormat="1" applyFont="1" applyFill="1" applyBorder="1" applyAlignment="1">
      <alignment horizontal="left" wrapText="1"/>
    </xf>
    <xf numFmtId="0" fontId="5" fillId="32" borderId="19" xfId="0" applyNumberFormat="1" applyFont="1" applyFill="1" applyBorder="1" applyAlignment="1">
      <alignment horizontal="center" vertical="top"/>
    </xf>
    <xf numFmtId="0" fontId="5" fillId="32" borderId="0" xfId="0" applyNumberFormat="1" applyFont="1" applyFill="1" applyBorder="1" applyAlignment="1">
      <alignment horizontal="center" vertical="top"/>
    </xf>
    <xf numFmtId="0" fontId="5" fillId="32" borderId="14" xfId="0" applyNumberFormat="1" applyFont="1" applyFill="1" applyBorder="1" applyAlignment="1">
      <alignment horizontal="center" vertical="top"/>
    </xf>
    <xf numFmtId="0" fontId="5" fillId="32" borderId="23" xfId="0" applyNumberFormat="1" applyFont="1" applyFill="1" applyBorder="1" applyAlignment="1">
      <alignment horizontal="center" vertical="top"/>
    </xf>
    <xf numFmtId="174" fontId="3" fillId="32" borderId="0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top"/>
    </xf>
    <xf numFmtId="0" fontId="5" fillId="32" borderId="12" xfId="0" applyNumberFormat="1" applyFont="1" applyFill="1" applyBorder="1" applyAlignment="1">
      <alignment horizontal="center" vertical="top"/>
    </xf>
    <xf numFmtId="0" fontId="5" fillId="32" borderId="16" xfId="0" applyNumberFormat="1" applyFont="1" applyFill="1" applyBorder="1" applyAlignment="1">
      <alignment horizontal="center" vertical="top"/>
    </xf>
    <xf numFmtId="0" fontId="5" fillId="32" borderId="13" xfId="0" applyNumberFormat="1" applyFont="1" applyFill="1" applyBorder="1" applyAlignment="1">
      <alignment horizontal="center" vertical="top"/>
    </xf>
    <xf numFmtId="0" fontId="5" fillId="32" borderId="17" xfId="0" applyNumberFormat="1" applyFont="1" applyFill="1" applyBorder="1" applyAlignment="1">
      <alignment horizontal="center" vertical="top"/>
    </xf>
    <xf numFmtId="0" fontId="5" fillId="32" borderId="15" xfId="0" applyNumberFormat="1" applyFont="1" applyFill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 vertical="top"/>
    </xf>
    <xf numFmtId="0" fontId="5" fillId="32" borderId="22" xfId="0" applyNumberFormat="1" applyFont="1" applyFill="1" applyBorder="1" applyAlignment="1">
      <alignment horizontal="center" vertical="top"/>
    </xf>
    <xf numFmtId="0" fontId="5" fillId="32" borderId="21" xfId="0" applyNumberFormat="1" applyFont="1" applyFill="1" applyBorder="1" applyAlignment="1">
      <alignment horizontal="center" vertical="top"/>
    </xf>
    <xf numFmtId="0" fontId="5" fillId="32" borderId="24" xfId="0" applyNumberFormat="1" applyFont="1" applyFill="1" applyBorder="1" applyAlignment="1">
      <alignment horizontal="center" vertical="top"/>
    </xf>
    <xf numFmtId="0" fontId="5" fillId="32" borderId="20" xfId="0" applyNumberFormat="1" applyFont="1" applyFill="1" applyBorder="1" applyAlignment="1">
      <alignment horizontal="center" vertical="top"/>
    </xf>
    <xf numFmtId="0" fontId="14" fillId="32" borderId="23" xfId="0" applyNumberFormat="1" applyFont="1" applyFill="1" applyBorder="1" applyAlignment="1">
      <alignment horizontal="center" vertical="top"/>
    </xf>
    <xf numFmtId="0" fontId="14" fillId="32" borderId="19" xfId="0" applyNumberFormat="1" applyFont="1" applyFill="1" applyBorder="1" applyAlignment="1">
      <alignment horizontal="center" vertical="top"/>
    </xf>
    <xf numFmtId="49" fontId="15" fillId="32" borderId="12" xfId="0" applyNumberFormat="1" applyFont="1" applyFill="1" applyBorder="1" applyAlignment="1">
      <alignment horizontal="left" vertical="center"/>
    </xf>
    <xf numFmtId="49" fontId="15" fillId="32" borderId="16" xfId="0" applyNumberFormat="1" applyFont="1" applyFill="1" applyBorder="1" applyAlignment="1">
      <alignment horizontal="left" vertical="center"/>
    </xf>
    <xf numFmtId="49" fontId="15" fillId="32" borderId="13" xfId="0" applyNumberFormat="1" applyFont="1" applyFill="1" applyBorder="1" applyAlignment="1">
      <alignment horizontal="left" vertical="center"/>
    </xf>
    <xf numFmtId="49" fontId="15" fillId="32" borderId="21" xfId="0" applyNumberFormat="1" applyFont="1" applyFill="1" applyBorder="1" applyAlignment="1">
      <alignment horizontal="left" vertical="center"/>
    </xf>
    <xf numFmtId="49" fontId="15" fillId="32" borderId="24" xfId="0" applyNumberFormat="1" applyFont="1" applyFill="1" applyBorder="1" applyAlignment="1">
      <alignment horizontal="left" vertical="center"/>
    </xf>
    <xf numFmtId="49" fontId="15" fillId="32" borderId="20" xfId="0" applyNumberFormat="1" applyFont="1" applyFill="1" applyBorder="1" applyAlignment="1">
      <alignment horizontal="left" vertical="center"/>
    </xf>
    <xf numFmtId="0" fontId="15" fillId="32" borderId="12" xfId="0" applyNumberFormat="1" applyFont="1" applyFill="1" applyBorder="1" applyAlignment="1">
      <alignment horizontal="right" vertical="center"/>
    </xf>
    <xf numFmtId="0" fontId="15" fillId="32" borderId="16" xfId="0" applyNumberFormat="1" applyFont="1" applyFill="1" applyBorder="1" applyAlignment="1">
      <alignment horizontal="right" vertical="center"/>
    </xf>
    <xf numFmtId="0" fontId="15" fillId="32" borderId="13" xfId="0" applyNumberFormat="1" applyFont="1" applyFill="1" applyBorder="1" applyAlignment="1">
      <alignment horizontal="right" vertical="center"/>
    </xf>
    <xf numFmtId="0" fontId="15" fillId="32" borderId="21" xfId="0" applyNumberFormat="1" applyFont="1" applyFill="1" applyBorder="1" applyAlignment="1">
      <alignment horizontal="right" vertical="center"/>
    </xf>
    <xf numFmtId="0" fontId="15" fillId="32" borderId="24" xfId="0" applyNumberFormat="1" applyFont="1" applyFill="1" applyBorder="1" applyAlignment="1">
      <alignment horizontal="right" vertical="center"/>
    </xf>
    <xf numFmtId="0" fontId="15" fillId="32" borderId="20" xfId="0" applyNumberFormat="1" applyFont="1" applyFill="1" applyBorder="1" applyAlignment="1">
      <alignment horizontal="right" vertical="center"/>
    </xf>
    <xf numFmtId="49" fontId="7" fillId="32" borderId="21" xfId="0" applyNumberFormat="1" applyFont="1" applyFill="1" applyBorder="1" applyAlignment="1">
      <alignment horizontal="center" vertical="center"/>
    </xf>
    <xf numFmtId="49" fontId="7" fillId="32" borderId="24" xfId="0" applyNumberFormat="1" applyFont="1" applyFill="1" applyBorder="1" applyAlignment="1">
      <alignment horizontal="center" vertical="center"/>
    </xf>
    <xf numFmtId="49" fontId="7" fillId="32" borderId="20" xfId="0" applyNumberFormat="1" applyFont="1" applyFill="1" applyBorder="1" applyAlignment="1">
      <alignment horizontal="center" vertical="center"/>
    </xf>
    <xf numFmtId="49" fontId="15" fillId="32" borderId="17" xfId="0" applyNumberFormat="1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0" fontId="15" fillId="32" borderId="12" xfId="0" applyNumberFormat="1" applyFont="1" applyFill="1" applyBorder="1" applyAlignment="1">
      <alignment horizontal="center" vertical="center"/>
    </xf>
    <xf numFmtId="0" fontId="15" fillId="32" borderId="16" xfId="0" applyNumberFormat="1" applyFont="1" applyFill="1" applyBorder="1" applyAlignment="1">
      <alignment horizontal="center" vertical="center"/>
    </xf>
    <xf numFmtId="0" fontId="15" fillId="32" borderId="13" xfId="0" applyNumberFormat="1" applyFont="1" applyFill="1" applyBorder="1" applyAlignment="1">
      <alignment horizontal="center" vertical="center"/>
    </xf>
    <xf numFmtId="0" fontId="15" fillId="32" borderId="21" xfId="0" applyNumberFormat="1" applyFont="1" applyFill="1" applyBorder="1" applyAlignment="1">
      <alignment horizontal="center" vertical="center"/>
    </xf>
    <xf numFmtId="0" fontId="15" fillId="32" borderId="24" xfId="0" applyNumberFormat="1" applyFont="1" applyFill="1" applyBorder="1" applyAlignment="1">
      <alignment horizontal="center" vertical="center"/>
    </xf>
    <xf numFmtId="0" fontId="15" fillId="32" borderId="20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49" fontId="15" fillId="32" borderId="16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49" fontId="15" fillId="32" borderId="21" xfId="0" applyNumberFormat="1" applyFont="1" applyFill="1" applyBorder="1" applyAlignment="1">
      <alignment horizontal="center" vertical="center"/>
    </xf>
    <xf numFmtId="49" fontId="15" fillId="32" borderId="24" xfId="0" applyNumberFormat="1" applyFont="1" applyFill="1" applyBorder="1" applyAlignment="1">
      <alignment horizontal="center" vertical="center"/>
    </xf>
    <xf numFmtId="49" fontId="15" fillId="32" borderId="20" xfId="0" applyNumberFormat="1" applyFont="1" applyFill="1" applyBorder="1" applyAlignment="1">
      <alignment horizontal="center" vertical="center"/>
    </xf>
    <xf numFmtId="0" fontId="15" fillId="32" borderId="12" xfId="0" applyNumberFormat="1" applyFont="1" applyFill="1" applyBorder="1" applyAlignment="1">
      <alignment horizontal="center" vertical="center" wrapText="1"/>
    </xf>
    <xf numFmtId="0" fontId="15" fillId="32" borderId="16" xfId="0" applyNumberFormat="1" applyFont="1" applyFill="1" applyBorder="1" applyAlignment="1">
      <alignment horizontal="center" vertical="center" wrapText="1"/>
    </xf>
    <xf numFmtId="0" fontId="15" fillId="32" borderId="13" xfId="0" applyNumberFormat="1" applyFont="1" applyFill="1" applyBorder="1" applyAlignment="1">
      <alignment horizontal="center" vertical="center" wrapText="1"/>
    </xf>
    <xf numFmtId="0" fontId="15" fillId="32" borderId="21" xfId="0" applyNumberFormat="1" applyFont="1" applyFill="1" applyBorder="1" applyAlignment="1">
      <alignment horizontal="center" vertical="center" wrapText="1"/>
    </xf>
    <xf numFmtId="0" fontId="15" fillId="32" borderId="24" xfId="0" applyNumberFormat="1" applyFont="1" applyFill="1" applyBorder="1" applyAlignment="1">
      <alignment horizontal="center" vertical="center" wrapText="1"/>
    </xf>
    <xf numFmtId="0" fontId="15" fillId="32" borderId="20" xfId="0" applyNumberFormat="1" applyFont="1" applyFill="1" applyBorder="1" applyAlignment="1">
      <alignment horizontal="center" vertical="center" wrapText="1"/>
    </xf>
    <xf numFmtId="0" fontId="15" fillId="32" borderId="12" xfId="0" applyNumberFormat="1" applyFont="1" applyFill="1" applyBorder="1" applyAlignment="1">
      <alignment horizontal="center"/>
    </xf>
    <xf numFmtId="0" fontId="15" fillId="32" borderId="16" xfId="0" applyNumberFormat="1" applyFont="1" applyFill="1" applyBorder="1" applyAlignment="1">
      <alignment horizontal="center"/>
    </xf>
    <xf numFmtId="0" fontId="15" fillId="32" borderId="13" xfId="0" applyNumberFormat="1" applyFont="1" applyFill="1" applyBorder="1" applyAlignment="1">
      <alignment horizontal="center"/>
    </xf>
    <xf numFmtId="175" fontId="15" fillId="32" borderId="12" xfId="0" applyNumberFormat="1" applyFont="1" applyFill="1" applyBorder="1" applyAlignment="1">
      <alignment horizontal="center" vertical="center"/>
    </xf>
    <xf numFmtId="175" fontId="15" fillId="32" borderId="16" xfId="0" applyNumberFormat="1" applyFont="1" applyFill="1" applyBorder="1" applyAlignment="1">
      <alignment horizontal="center" vertical="center"/>
    </xf>
    <xf numFmtId="175" fontId="15" fillId="32" borderId="13" xfId="0" applyNumberFormat="1" applyFont="1" applyFill="1" applyBorder="1" applyAlignment="1">
      <alignment horizontal="center" vertical="center"/>
    </xf>
    <xf numFmtId="175" fontId="15" fillId="32" borderId="21" xfId="0" applyNumberFormat="1" applyFont="1" applyFill="1" applyBorder="1" applyAlignment="1">
      <alignment horizontal="center" vertical="center"/>
    </xf>
    <xf numFmtId="175" fontId="15" fillId="32" borderId="24" xfId="0" applyNumberFormat="1" applyFont="1" applyFill="1" applyBorder="1" applyAlignment="1">
      <alignment horizontal="center" vertical="center"/>
    </xf>
    <xf numFmtId="175" fontId="15" fillId="32" borderId="20" xfId="0" applyNumberFormat="1" applyFont="1" applyFill="1" applyBorder="1" applyAlignment="1">
      <alignment horizontal="center" vertical="center"/>
    </xf>
    <xf numFmtId="0" fontId="15" fillId="32" borderId="21" xfId="0" applyNumberFormat="1" applyFont="1" applyFill="1" applyBorder="1" applyAlignment="1">
      <alignment horizontal="center"/>
    </xf>
    <xf numFmtId="0" fontId="15" fillId="32" borderId="24" xfId="0" applyNumberFormat="1" applyFont="1" applyFill="1" applyBorder="1" applyAlignment="1">
      <alignment horizontal="center"/>
    </xf>
    <xf numFmtId="0" fontId="15" fillId="32" borderId="20" xfId="0" applyNumberFormat="1" applyFont="1" applyFill="1" applyBorder="1" applyAlignment="1">
      <alignment horizontal="center"/>
    </xf>
    <xf numFmtId="0" fontId="15" fillId="32" borderId="19" xfId="0" applyNumberFormat="1" applyFont="1" applyFill="1" applyBorder="1" applyAlignment="1">
      <alignment horizontal="center" vertical="center"/>
    </xf>
    <xf numFmtId="0" fontId="15" fillId="32" borderId="0" xfId="0" applyNumberFormat="1" applyFont="1" applyFill="1" applyBorder="1" applyAlignment="1">
      <alignment horizontal="center" vertical="center"/>
    </xf>
    <xf numFmtId="0" fontId="15" fillId="32" borderId="14" xfId="0" applyNumberFormat="1" applyFont="1" applyFill="1" applyBorder="1" applyAlignment="1">
      <alignment horizontal="center" vertical="center"/>
    </xf>
    <xf numFmtId="0" fontId="15" fillId="32" borderId="19" xfId="0" applyNumberFormat="1" applyFont="1" applyFill="1" applyBorder="1" applyAlignment="1">
      <alignment horizontal="right" vertical="center"/>
    </xf>
    <xf numFmtId="0" fontId="15" fillId="32" borderId="0" xfId="0" applyNumberFormat="1" applyFont="1" applyFill="1" applyBorder="1" applyAlignment="1">
      <alignment horizontal="right" vertical="center"/>
    </xf>
    <xf numFmtId="0" fontId="15" fillId="32" borderId="14" xfId="0" applyNumberFormat="1" applyFont="1" applyFill="1" applyBorder="1" applyAlignment="1">
      <alignment horizontal="right" vertical="center"/>
    </xf>
    <xf numFmtId="49" fontId="15" fillId="32" borderId="19" xfId="0" applyNumberFormat="1" applyFont="1" applyFill="1" applyBorder="1" applyAlignment="1">
      <alignment horizontal="left" vertical="center"/>
    </xf>
    <xf numFmtId="49" fontId="15" fillId="32" borderId="0" xfId="0" applyNumberFormat="1" applyFont="1" applyFill="1" applyBorder="1" applyAlignment="1">
      <alignment horizontal="left" vertical="center"/>
    </xf>
    <xf numFmtId="49" fontId="15" fillId="32" borderId="14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center" vertical="center" wrapText="1"/>
    </xf>
    <xf numFmtId="0" fontId="15" fillId="32" borderId="0" xfId="0" applyNumberFormat="1" applyFont="1" applyFill="1" applyBorder="1" applyAlignment="1">
      <alignment horizontal="center" vertical="center" wrapText="1"/>
    </xf>
    <xf numFmtId="0" fontId="15" fillId="32" borderId="14" xfId="0" applyNumberFormat="1" applyFont="1" applyFill="1" applyBorder="1" applyAlignment="1">
      <alignment horizontal="center" vertical="center" wrapText="1"/>
    </xf>
    <xf numFmtId="49" fontId="15" fillId="32" borderId="19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15" fillId="32" borderId="14" xfId="0" applyNumberFormat="1" applyFont="1" applyFill="1" applyBorder="1" applyAlignment="1">
      <alignment horizontal="center" vertical="center"/>
    </xf>
    <xf numFmtId="0" fontId="15" fillId="32" borderId="19" xfId="0" applyNumberFormat="1" applyFont="1" applyFill="1" applyBorder="1" applyAlignment="1">
      <alignment horizontal="center"/>
    </xf>
    <xf numFmtId="0" fontId="15" fillId="32" borderId="0" xfId="0" applyNumberFormat="1" applyFont="1" applyFill="1" applyBorder="1" applyAlignment="1">
      <alignment horizontal="center"/>
    </xf>
    <xf numFmtId="0" fontId="15" fillId="32" borderId="14" xfId="0" applyNumberFormat="1" applyFont="1" applyFill="1" applyBorder="1" applyAlignment="1">
      <alignment horizontal="center"/>
    </xf>
    <xf numFmtId="175" fontId="15" fillId="32" borderId="19" xfId="0" applyNumberFormat="1" applyFont="1" applyFill="1" applyBorder="1" applyAlignment="1">
      <alignment horizontal="center" vertical="center"/>
    </xf>
    <xf numFmtId="175" fontId="15" fillId="32" borderId="0" xfId="0" applyNumberFormat="1" applyFont="1" applyFill="1" applyBorder="1" applyAlignment="1">
      <alignment horizontal="center" vertical="center"/>
    </xf>
    <xf numFmtId="175" fontId="15" fillId="32" borderId="14" xfId="0" applyNumberFormat="1" applyFont="1" applyFill="1" applyBorder="1" applyAlignment="1">
      <alignment horizontal="center" vertical="center"/>
    </xf>
    <xf numFmtId="0" fontId="15" fillId="32" borderId="15" xfId="0" applyNumberFormat="1" applyFont="1" applyFill="1" applyBorder="1" applyAlignment="1">
      <alignment horizontal="center"/>
    </xf>
    <xf numFmtId="0" fontId="15" fillId="32" borderId="10" xfId="0" applyNumberFormat="1" applyFont="1" applyFill="1" applyBorder="1" applyAlignment="1">
      <alignment horizontal="center"/>
    </xf>
    <xf numFmtId="0" fontId="15" fillId="32" borderId="22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left"/>
    </xf>
    <xf numFmtId="49" fontId="15" fillId="32" borderId="10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11" xfId="0" applyNumberFormat="1" applyFont="1" applyFill="1" applyBorder="1" applyAlignment="1">
      <alignment horizontal="left"/>
    </xf>
    <xf numFmtId="0" fontId="15" fillId="32" borderId="11" xfId="0" applyNumberFormat="1" applyFont="1" applyFill="1" applyBorder="1" applyAlignment="1">
      <alignment horizontal="right"/>
    </xf>
    <xf numFmtId="49" fontId="15" fillId="32" borderId="11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center" vertical="center" wrapText="1"/>
    </xf>
    <xf numFmtId="0" fontId="15" fillId="32" borderId="15" xfId="0" applyNumberFormat="1" applyFont="1" applyFill="1" applyBorder="1" applyAlignment="1">
      <alignment horizontal="center"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15" fillId="32" borderId="22" xfId="0" applyNumberFormat="1" applyFont="1" applyFill="1" applyBorder="1" applyAlignment="1">
      <alignment horizontal="center" vertical="center"/>
    </xf>
    <xf numFmtId="173" fontId="15" fillId="32" borderId="11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center" vertical="center"/>
    </xf>
    <xf numFmtId="173" fontId="15" fillId="32" borderId="12" xfId="0" applyNumberFormat="1" applyFont="1" applyFill="1" applyBorder="1" applyAlignment="1">
      <alignment horizontal="center" vertical="center"/>
    </xf>
    <xf numFmtId="173" fontId="15" fillId="32" borderId="16" xfId="0" applyNumberFormat="1" applyFont="1" applyFill="1" applyBorder="1" applyAlignment="1">
      <alignment horizontal="center" vertical="center"/>
    </xf>
    <xf numFmtId="173" fontId="15" fillId="32" borderId="13" xfId="0" applyNumberFormat="1" applyFont="1" applyFill="1" applyBorder="1" applyAlignment="1">
      <alignment horizontal="center" vertical="center"/>
    </xf>
    <xf numFmtId="173" fontId="15" fillId="32" borderId="21" xfId="0" applyNumberFormat="1" applyFont="1" applyFill="1" applyBorder="1" applyAlignment="1">
      <alignment horizontal="center" vertical="center"/>
    </xf>
    <xf numFmtId="173" fontId="15" fillId="32" borderId="24" xfId="0" applyNumberFormat="1" applyFont="1" applyFill="1" applyBorder="1" applyAlignment="1">
      <alignment horizontal="center" vertical="center"/>
    </xf>
    <xf numFmtId="173" fontId="15" fillId="32" borderId="20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left"/>
    </xf>
    <xf numFmtId="0" fontId="16" fillId="32" borderId="11" xfId="0" applyNumberFormat="1" applyFont="1" applyFill="1" applyBorder="1" applyAlignment="1">
      <alignment horizontal="right"/>
    </xf>
    <xf numFmtId="49" fontId="16" fillId="32" borderId="11" xfId="0" applyNumberFormat="1" applyFont="1" applyFill="1" applyBorder="1" applyAlignment="1">
      <alignment horizontal="left"/>
    </xf>
    <xf numFmtId="0" fontId="16" fillId="32" borderId="11" xfId="0" applyNumberFormat="1" applyFont="1" applyFill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5" fillId="32" borderId="22" xfId="0" applyNumberFormat="1" applyFont="1" applyFill="1" applyBorder="1" applyAlignment="1">
      <alignment horizontal="center" vertical="center"/>
    </xf>
    <xf numFmtId="49" fontId="16" fillId="32" borderId="15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16" fillId="32" borderId="22" xfId="0" applyNumberFormat="1" applyFont="1" applyFill="1" applyBorder="1" applyAlignment="1">
      <alignment horizontal="center"/>
    </xf>
    <xf numFmtId="0" fontId="13" fillId="32" borderId="0" xfId="0" applyNumberFormat="1" applyFont="1" applyFill="1" applyBorder="1" applyAlignment="1">
      <alignment horizontal="center"/>
    </xf>
    <xf numFmtId="0" fontId="13" fillId="32" borderId="0" xfId="0" applyNumberFormat="1" applyFont="1" applyFill="1" applyBorder="1" applyAlignment="1">
      <alignment horizontal="left" vertical="top"/>
    </xf>
    <xf numFmtId="0" fontId="12" fillId="32" borderId="0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right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22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22" xfId="0" applyNumberFormat="1" applyFont="1" applyFill="1" applyBorder="1" applyAlignment="1">
      <alignment horizontal="left" vertical="center" wrapText="1"/>
    </xf>
    <xf numFmtId="0" fontId="5" fillId="32" borderId="15" xfId="0" applyNumberFormat="1" applyFon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right" vertical="center"/>
    </xf>
    <xf numFmtId="0" fontId="5" fillId="32" borderId="22" xfId="0" applyNumberFormat="1" applyFont="1" applyFill="1" applyBorder="1" applyAlignment="1">
      <alignment horizontal="right" vertical="center"/>
    </xf>
    <xf numFmtId="4" fontId="5" fillId="32" borderId="11" xfId="0" applyNumberFormat="1" applyFont="1" applyFill="1" applyBorder="1" applyAlignment="1">
      <alignment horizontal="center" vertical="center"/>
    </xf>
    <xf numFmtId="186" fontId="5" fillId="32" borderId="11" xfId="0" applyNumberFormat="1" applyFont="1" applyFill="1" applyBorder="1" applyAlignment="1">
      <alignment horizontal="center" vertical="center"/>
    </xf>
    <xf numFmtId="186" fontId="5" fillId="32" borderId="18" xfId="0" applyNumberFormat="1" applyFont="1" applyFill="1" applyBorder="1" applyAlignment="1">
      <alignment horizontal="right" vertical="center"/>
    </xf>
    <xf numFmtId="0" fontId="5" fillId="32" borderId="18" xfId="0" applyNumberFormat="1" applyFont="1" applyFill="1" applyBorder="1" applyAlignment="1">
      <alignment horizontal="right" vertical="center"/>
    </xf>
    <xf numFmtId="186" fontId="5" fillId="32" borderId="11" xfId="0" applyNumberFormat="1" applyFont="1" applyFill="1" applyBorder="1" applyAlignment="1">
      <alignment horizontal="right" vertical="center"/>
    </xf>
    <xf numFmtId="186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/>
    </xf>
    <xf numFmtId="0" fontId="11" fillId="32" borderId="23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 wrapText="1"/>
    </xf>
    <xf numFmtId="0" fontId="11" fillId="32" borderId="23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7" xfId="0" applyNumberFormat="1" applyFont="1" applyFill="1" applyBorder="1" applyAlignment="1">
      <alignment horizontal="center" vertical="center" textRotation="90" readingOrder="1"/>
    </xf>
    <xf numFmtId="0" fontId="11" fillId="32" borderId="23" xfId="0" applyNumberFormat="1" applyFont="1" applyFill="1" applyBorder="1" applyAlignment="1">
      <alignment horizontal="center" vertical="center" textRotation="90" readingOrder="1"/>
    </xf>
    <xf numFmtId="0" fontId="11" fillId="32" borderId="18" xfId="0" applyNumberFormat="1" applyFont="1" applyFill="1" applyBorder="1" applyAlignment="1">
      <alignment horizontal="center" vertical="center" textRotation="90" readingOrder="1"/>
    </xf>
    <xf numFmtId="0" fontId="11" fillId="32" borderId="17" xfId="0" applyNumberFormat="1" applyFont="1" applyFill="1" applyBorder="1" applyAlignment="1">
      <alignment horizontal="center" vertical="center" textRotation="90"/>
    </xf>
    <xf numFmtId="0" fontId="11" fillId="32" borderId="23" xfId="0" applyNumberFormat="1" applyFont="1" applyFill="1" applyBorder="1" applyAlignment="1">
      <alignment horizontal="center" vertical="center" textRotation="90"/>
    </xf>
    <xf numFmtId="0" fontId="11" fillId="32" borderId="18" xfId="0" applyNumberFormat="1" applyFont="1" applyFill="1" applyBorder="1" applyAlignment="1">
      <alignment horizontal="center" vertical="center" textRotation="90"/>
    </xf>
    <xf numFmtId="186" fontId="5" fillId="32" borderId="12" xfId="0" applyNumberFormat="1" applyFont="1" applyFill="1" applyBorder="1" applyAlignment="1">
      <alignment horizontal="center" vertical="center"/>
    </xf>
    <xf numFmtId="186" fontId="5" fillId="32" borderId="16" xfId="0" applyNumberFormat="1" applyFont="1" applyFill="1" applyBorder="1" applyAlignment="1">
      <alignment horizontal="center" vertical="center"/>
    </xf>
    <xf numFmtId="186" fontId="5" fillId="32" borderId="13" xfId="0" applyNumberFormat="1" applyFont="1" applyFill="1" applyBorder="1" applyAlignment="1">
      <alignment horizontal="center" vertical="center"/>
    </xf>
    <xf numFmtId="186" fontId="5" fillId="32" borderId="19" xfId="0" applyNumberFormat="1" applyFont="1" applyFill="1" applyBorder="1" applyAlignment="1">
      <alignment horizontal="center" vertical="center"/>
    </xf>
    <xf numFmtId="186" fontId="5" fillId="32" borderId="0" xfId="0" applyNumberFormat="1" applyFont="1" applyFill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center" vertical="center"/>
    </xf>
    <xf numFmtId="186" fontId="5" fillId="32" borderId="21" xfId="0" applyNumberFormat="1" applyFont="1" applyFill="1" applyBorder="1" applyAlignment="1">
      <alignment horizontal="center" vertical="center"/>
    </xf>
    <xf numFmtId="186" fontId="5" fillId="32" borderId="24" xfId="0" applyNumberFormat="1" applyFont="1" applyFill="1" applyBorder="1" applyAlignment="1">
      <alignment horizontal="center" vertical="center"/>
    </xf>
    <xf numFmtId="186" fontId="5" fillId="32" borderId="2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16" xfId="0" applyNumberFormat="1" applyFont="1" applyFill="1" applyBorder="1" applyAlignment="1">
      <alignment horizontal="center" vertical="center"/>
    </xf>
    <xf numFmtId="0" fontId="11" fillId="32" borderId="15" xfId="0" applyNumberFormat="1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0" fontId="11" fillId="32" borderId="22" xfId="0" applyNumberFormat="1" applyFont="1" applyFill="1" applyBorder="1" applyAlignment="1">
      <alignment horizontal="center" vertical="center"/>
    </xf>
    <xf numFmtId="0" fontId="18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textRotation="90"/>
    </xf>
    <xf numFmtId="0" fontId="11" fillId="32" borderId="16" xfId="0" applyNumberFormat="1" applyFont="1" applyFill="1" applyBorder="1" applyAlignment="1">
      <alignment horizontal="center" vertical="center" textRotation="90"/>
    </xf>
    <xf numFmtId="0" fontId="11" fillId="32" borderId="13" xfId="0" applyNumberFormat="1" applyFont="1" applyFill="1" applyBorder="1" applyAlignment="1">
      <alignment horizontal="center" vertical="center" textRotation="90"/>
    </xf>
    <xf numFmtId="0" fontId="11" fillId="32" borderId="19" xfId="0" applyNumberFormat="1" applyFont="1" applyFill="1" applyBorder="1" applyAlignment="1">
      <alignment horizontal="center" vertical="center" textRotation="90"/>
    </xf>
    <xf numFmtId="0" fontId="11" fillId="32" borderId="0" xfId="0" applyNumberFormat="1" applyFont="1" applyFill="1" applyBorder="1" applyAlignment="1">
      <alignment horizontal="center" vertical="center" textRotation="90"/>
    </xf>
    <xf numFmtId="0" fontId="11" fillId="32" borderId="14" xfId="0" applyNumberFormat="1" applyFont="1" applyFill="1" applyBorder="1" applyAlignment="1">
      <alignment horizontal="center" vertical="center" textRotation="90"/>
    </xf>
    <xf numFmtId="0" fontId="11" fillId="32" borderId="21" xfId="0" applyNumberFormat="1" applyFont="1" applyFill="1" applyBorder="1" applyAlignment="1">
      <alignment horizontal="center" vertical="center" textRotation="90"/>
    </xf>
    <xf numFmtId="0" fontId="11" fillId="32" borderId="24" xfId="0" applyNumberFormat="1" applyFont="1" applyFill="1" applyBorder="1" applyAlignment="1">
      <alignment horizontal="center" vertical="center" textRotation="90"/>
    </xf>
    <xf numFmtId="0" fontId="11" fillId="32" borderId="20" xfId="0" applyNumberFormat="1" applyFont="1" applyFill="1" applyBorder="1" applyAlignment="1">
      <alignment horizontal="center" vertical="center" textRotation="90"/>
    </xf>
    <xf numFmtId="0" fontId="11" fillId="32" borderId="17" xfId="0" applyNumberFormat="1" applyFont="1" applyFill="1" applyBorder="1" applyAlignment="1">
      <alignment horizontal="center" vertical="center"/>
    </xf>
    <xf numFmtId="0" fontId="11" fillId="32" borderId="12" xfId="0" applyNumberFormat="1" applyFont="1" applyFill="1" applyBorder="1" applyAlignment="1">
      <alignment horizontal="center" vertical="center" wrapText="1"/>
    </xf>
    <xf numFmtId="0" fontId="11" fillId="32" borderId="16" xfId="0" applyNumberFormat="1" applyFont="1" applyFill="1" applyBorder="1" applyAlignment="1">
      <alignment horizontal="center" vertical="center" wrapText="1"/>
    </xf>
    <xf numFmtId="0" fontId="11" fillId="32" borderId="13" xfId="0" applyNumberFormat="1" applyFont="1" applyFill="1" applyBorder="1" applyAlignment="1">
      <alignment horizontal="center" vertical="center" wrapText="1"/>
    </xf>
    <xf numFmtId="0" fontId="11" fillId="32" borderId="19" xfId="0" applyNumberFormat="1" applyFont="1" applyFill="1" applyBorder="1" applyAlignment="1">
      <alignment horizontal="center" vertical="center" wrapText="1"/>
    </xf>
    <xf numFmtId="0" fontId="11" fillId="32" borderId="0" xfId="0" applyNumberFormat="1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>
      <alignment horizontal="center" vertical="center" wrapText="1"/>
    </xf>
    <xf numFmtId="0" fontId="11" fillId="32" borderId="21" xfId="0" applyNumberFormat="1" applyFont="1" applyFill="1" applyBorder="1" applyAlignment="1">
      <alignment horizontal="center" vertical="center" wrapText="1"/>
    </xf>
    <xf numFmtId="0" fontId="11" fillId="32" borderId="24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22" xfId="0" applyNumberFormat="1" applyFont="1" applyFill="1" applyBorder="1" applyAlignment="1">
      <alignment horizontal="center" vertical="center" wrapText="1"/>
    </xf>
    <xf numFmtId="175" fontId="5" fillId="32" borderId="18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5" fillId="32" borderId="22" xfId="0" applyNumberFormat="1" applyFont="1" applyFill="1" applyBorder="1" applyAlignment="1">
      <alignment horizontal="right" vertical="center" wrapText="1"/>
    </xf>
    <xf numFmtId="0" fontId="11" fillId="32" borderId="12" xfId="0" applyNumberFormat="1" applyFont="1" applyFill="1" applyBorder="1" applyAlignment="1">
      <alignment horizontal="center" vertical="center" textRotation="90" readingOrder="1"/>
    </xf>
    <xf numFmtId="0" fontId="11" fillId="32" borderId="16" xfId="0" applyNumberFormat="1" applyFont="1" applyFill="1" applyBorder="1" applyAlignment="1">
      <alignment horizontal="center" vertical="center" textRotation="90" readingOrder="1"/>
    </xf>
    <xf numFmtId="0" fontId="11" fillId="32" borderId="13" xfId="0" applyNumberFormat="1" applyFont="1" applyFill="1" applyBorder="1" applyAlignment="1">
      <alignment horizontal="center" vertical="center" textRotation="90" readingOrder="1"/>
    </xf>
    <xf numFmtId="0" fontId="11" fillId="32" borderId="19" xfId="0" applyNumberFormat="1" applyFont="1" applyFill="1" applyBorder="1" applyAlignment="1">
      <alignment horizontal="center" vertical="center" textRotation="90" readingOrder="1"/>
    </xf>
    <xf numFmtId="0" fontId="11" fillId="32" borderId="0" xfId="0" applyNumberFormat="1" applyFont="1" applyFill="1" applyBorder="1" applyAlignment="1">
      <alignment horizontal="center" vertical="center" textRotation="90" readingOrder="1"/>
    </xf>
    <xf numFmtId="0" fontId="11" fillId="32" borderId="14" xfId="0" applyNumberFormat="1" applyFont="1" applyFill="1" applyBorder="1" applyAlignment="1">
      <alignment horizontal="center" vertical="center" textRotation="90" readingOrder="1"/>
    </xf>
    <xf numFmtId="0" fontId="11" fillId="32" borderId="21" xfId="0" applyNumberFormat="1" applyFont="1" applyFill="1" applyBorder="1" applyAlignment="1">
      <alignment horizontal="center" vertical="center" textRotation="90" readingOrder="1"/>
    </xf>
    <xf numFmtId="0" fontId="11" fillId="32" borderId="24" xfId="0" applyNumberFormat="1" applyFont="1" applyFill="1" applyBorder="1" applyAlignment="1">
      <alignment horizontal="center" vertical="center" textRotation="90" readingOrder="1"/>
    </xf>
    <xf numFmtId="0" fontId="11" fillId="32" borderId="20" xfId="0" applyNumberFormat="1" applyFont="1" applyFill="1" applyBorder="1" applyAlignment="1">
      <alignment horizontal="center" vertical="center" textRotation="90" readingOrder="1"/>
    </xf>
    <xf numFmtId="175" fontId="5" fillId="32" borderId="18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22" xfId="0" applyNumberFormat="1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 textRotation="90" wrapText="1"/>
    </xf>
    <xf numFmtId="49" fontId="8" fillId="32" borderId="16" xfId="0" applyNumberFormat="1" applyFont="1" applyFill="1" applyBorder="1" applyAlignment="1">
      <alignment horizontal="center" vertical="center" textRotation="90" wrapText="1"/>
    </xf>
    <xf numFmtId="49" fontId="8" fillId="32" borderId="13" xfId="0" applyNumberFormat="1" applyFont="1" applyFill="1" applyBorder="1" applyAlignment="1">
      <alignment horizontal="center" vertical="center" textRotation="90" wrapText="1"/>
    </xf>
    <xf numFmtId="49" fontId="8" fillId="32" borderId="19" xfId="0" applyNumberFormat="1" applyFont="1" applyFill="1" applyBorder="1" applyAlignment="1">
      <alignment horizontal="center" vertical="center" textRotation="90" wrapText="1"/>
    </xf>
    <xf numFmtId="49" fontId="8" fillId="32" borderId="0" xfId="0" applyNumberFormat="1" applyFont="1" applyFill="1" applyBorder="1" applyAlignment="1">
      <alignment horizontal="center" vertical="center" textRotation="90" wrapText="1"/>
    </xf>
    <xf numFmtId="49" fontId="8" fillId="32" borderId="14" xfId="0" applyNumberFormat="1" applyFont="1" applyFill="1" applyBorder="1" applyAlignment="1">
      <alignment horizontal="center" vertical="center" textRotation="90" wrapText="1"/>
    </xf>
    <xf numFmtId="49" fontId="8" fillId="32" borderId="21" xfId="0" applyNumberFormat="1" applyFont="1" applyFill="1" applyBorder="1" applyAlignment="1">
      <alignment horizontal="center" vertical="center" textRotation="90" wrapText="1"/>
    </xf>
    <xf numFmtId="49" fontId="8" fillId="32" borderId="24" xfId="0" applyNumberFormat="1" applyFont="1" applyFill="1" applyBorder="1" applyAlignment="1">
      <alignment horizontal="center" vertical="center" textRotation="90" wrapText="1"/>
    </xf>
    <xf numFmtId="49" fontId="8" fillId="32" borderId="20" xfId="0" applyNumberFormat="1" applyFont="1" applyFill="1" applyBorder="1" applyAlignment="1">
      <alignment horizontal="center" vertical="center" textRotation="90" wrapText="1"/>
    </xf>
    <xf numFmtId="0" fontId="8" fillId="32" borderId="11" xfId="0" applyNumberFormat="1" applyFont="1" applyFill="1" applyBorder="1" applyAlignment="1">
      <alignment horizontal="right"/>
    </xf>
    <xf numFmtId="175" fontId="8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left" vertical="center" wrapText="1"/>
    </xf>
    <xf numFmtId="186" fontId="3" fillId="32" borderId="0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21" xfId="0" applyNumberFormat="1" applyFont="1" applyFill="1" applyBorder="1" applyAlignment="1">
      <alignment horizontal="center" vertical="center" wrapText="1"/>
    </xf>
    <xf numFmtId="49" fontId="8" fillId="32" borderId="24" xfId="0" applyNumberFormat="1" applyFont="1" applyFill="1" applyBorder="1" applyAlignment="1">
      <alignment horizontal="center" vertical="center" wrapText="1"/>
    </xf>
    <xf numFmtId="49" fontId="8" fillId="32" borderId="2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justify"/>
    </xf>
    <xf numFmtId="175" fontId="3" fillId="32" borderId="0" xfId="0" applyNumberFormat="1" applyFont="1" applyFill="1" applyBorder="1" applyAlignment="1">
      <alignment horizontal="center" vertical="center"/>
    </xf>
    <xf numFmtId="0" fontId="5" fillId="32" borderId="12" xfId="0" applyNumberFormat="1" applyFont="1" applyFill="1" applyBorder="1" applyAlignment="1">
      <alignment horizontal="center" vertical="top" wrapText="1"/>
    </xf>
    <xf numFmtId="0" fontId="5" fillId="32" borderId="16" xfId="0" applyNumberFormat="1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top" wrapText="1"/>
    </xf>
    <xf numFmtId="0" fontId="5" fillId="32" borderId="19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center" vertical="top" wrapText="1"/>
    </xf>
    <xf numFmtId="0" fontId="5" fillId="32" borderId="14" xfId="0" applyNumberFormat="1" applyFont="1" applyFill="1" applyBorder="1" applyAlignment="1">
      <alignment horizontal="center" vertical="top" wrapText="1"/>
    </xf>
    <xf numFmtId="0" fontId="5" fillId="32" borderId="21" xfId="0" applyNumberFormat="1" applyFont="1" applyFill="1" applyBorder="1" applyAlignment="1">
      <alignment horizontal="center" vertical="top" wrapText="1"/>
    </xf>
    <xf numFmtId="0" fontId="5" fillId="32" borderId="24" xfId="0" applyNumberFormat="1" applyFont="1" applyFill="1" applyBorder="1" applyAlignment="1">
      <alignment horizontal="center" vertical="top" wrapText="1"/>
    </xf>
    <xf numFmtId="0" fontId="5" fillId="32" borderId="20" xfId="0" applyNumberFormat="1" applyFont="1" applyFill="1" applyBorder="1" applyAlignment="1">
      <alignment horizontal="center" vertical="top" wrapText="1"/>
    </xf>
    <xf numFmtId="0" fontId="13" fillId="32" borderId="0" xfId="0" applyNumberFormat="1" applyFont="1" applyFill="1" applyBorder="1" applyAlignment="1">
      <alignment horizontal="left"/>
    </xf>
    <xf numFmtId="174" fontId="4" fillId="0" borderId="2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174" fontId="21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21" fillId="0" borderId="26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 horizontal="left" vertical="center" wrapText="1"/>
    </xf>
    <xf numFmtId="0" fontId="21" fillId="0" borderId="28" xfId="0" applyNumberFormat="1" applyFont="1" applyBorder="1" applyAlignment="1">
      <alignment horizontal="left" vertical="center" wrapText="1"/>
    </xf>
    <xf numFmtId="174" fontId="21" fillId="0" borderId="29" xfId="0" applyNumberFormat="1" applyFont="1" applyBorder="1" applyAlignment="1">
      <alignment horizontal="right"/>
    </xf>
    <xf numFmtId="174" fontId="21" fillId="0" borderId="30" xfId="0" applyNumberFormat="1" applyFont="1" applyBorder="1" applyAlignment="1">
      <alignment horizontal="right"/>
    </xf>
    <xf numFmtId="174" fontId="21" fillId="0" borderId="31" xfId="0" applyNumberFormat="1" applyFont="1" applyBorder="1" applyAlignment="1">
      <alignment horizontal="right"/>
    </xf>
    <xf numFmtId="174" fontId="4" fillId="0" borderId="32" xfId="0" applyNumberFormat="1" applyFont="1" applyBorder="1" applyAlignment="1">
      <alignment horizontal="right"/>
    </xf>
    <xf numFmtId="174" fontId="4" fillId="0" borderId="33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174" fontId="21" fillId="0" borderId="35" xfId="0" applyNumberFormat="1" applyFont="1" applyBorder="1" applyAlignment="1">
      <alignment horizontal="right"/>
    </xf>
    <xf numFmtId="0" fontId="21" fillId="0" borderId="36" xfId="0" applyNumberFormat="1" applyFont="1" applyBorder="1" applyAlignment="1">
      <alignment horizontal="center"/>
    </xf>
    <xf numFmtId="0" fontId="21" fillId="0" borderId="37" xfId="0" applyNumberFormat="1" applyFont="1" applyBorder="1" applyAlignment="1">
      <alignment horizontal="center"/>
    </xf>
    <xf numFmtId="0" fontId="21" fillId="0" borderId="37" xfId="0" applyNumberFormat="1" applyFont="1" applyBorder="1" applyAlignment="1">
      <alignment horizontal="left"/>
    </xf>
    <xf numFmtId="0" fontId="21" fillId="0" borderId="38" xfId="0" applyNumberFormat="1" applyFont="1" applyBorder="1" applyAlignment="1">
      <alignment horizontal="left"/>
    </xf>
    <xf numFmtId="0" fontId="21" fillId="0" borderId="39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left"/>
    </xf>
    <xf numFmtId="0" fontId="21" fillId="0" borderId="41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174" fontId="4" fillId="0" borderId="43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right"/>
    </xf>
    <xf numFmtId="174" fontId="4" fillId="0" borderId="44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174" fontId="4" fillId="0" borderId="45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  <xf numFmtId="174" fontId="4" fillId="0" borderId="47" xfId="0" applyNumberFormat="1" applyFont="1" applyBorder="1" applyAlignment="1">
      <alignment horizontal="right"/>
    </xf>
    <xf numFmtId="174" fontId="4" fillId="0" borderId="46" xfId="0" applyNumberFormat="1" applyFont="1" applyBorder="1" applyAlignment="1">
      <alignment horizontal="right"/>
    </xf>
    <xf numFmtId="174" fontId="4" fillId="0" borderId="24" xfId="0" applyNumberFormat="1" applyFont="1" applyBorder="1" applyAlignment="1">
      <alignment horizontal="right"/>
    </xf>
    <xf numFmtId="174" fontId="4" fillId="0" borderId="48" xfId="0" applyNumberFormat="1" applyFont="1" applyBorder="1" applyAlignment="1">
      <alignment horizontal="right"/>
    </xf>
    <xf numFmtId="174" fontId="21" fillId="0" borderId="49" xfId="0" applyNumberFormat="1" applyFont="1" applyBorder="1" applyAlignment="1">
      <alignment horizontal="right"/>
    </xf>
    <xf numFmtId="16" fontId="4" fillId="0" borderId="42" xfId="0" applyNumberFormat="1" applyFont="1" applyBorder="1" applyAlignment="1">
      <alignment horizontal="center"/>
    </xf>
    <xf numFmtId="174" fontId="21" fillId="0" borderId="33" xfId="0" applyNumberFormat="1" applyFont="1" applyBorder="1" applyAlignment="1">
      <alignment horizontal="right"/>
    </xf>
    <xf numFmtId="0" fontId="21" fillId="0" borderId="34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left"/>
    </xf>
    <xf numFmtId="0" fontId="21" fillId="0" borderId="15" xfId="0" applyNumberFormat="1" applyFont="1" applyBorder="1" applyAlignment="1">
      <alignment horizontal="left"/>
    </xf>
    <xf numFmtId="174" fontId="21" fillId="0" borderId="43" xfId="0" applyNumberFormat="1" applyFont="1" applyBorder="1" applyAlignment="1">
      <alignment horizontal="right"/>
    </xf>
    <xf numFmtId="174" fontId="21" fillId="0" borderId="10" xfId="0" applyNumberFormat="1" applyFont="1" applyBorder="1" applyAlignment="1">
      <alignment horizontal="right"/>
    </xf>
    <xf numFmtId="174" fontId="21" fillId="0" borderId="44" xfId="0" applyNumberFormat="1" applyFont="1" applyBorder="1" applyAlignment="1">
      <alignment horizontal="right"/>
    </xf>
    <xf numFmtId="174" fontId="4" fillId="0" borderId="5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/>
    </xf>
    <xf numFmtId="0" fontId="21" fillId="0" borderId="51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left"/>
    </xf>
    <xf numFmtId="0" fontId="21" fillId="0" borderId="21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175" fontId="23" fillId="0" borderId="17" xfId="0" applyNumberFormat="1" applyFont="1" applyBorder="1" applyAlignment="1">
      <alignment horizontal="right"/>
    </xf>
    <xf numFmtId="175" fontId="23" fillId="0" borderId="12" xfId="0" applyNumberFormat="1" applyFont="1" applyBorder="1" applyAlignment="1">
      <alignment horizontal="right"/>
    </xf>
    <xf numFmtId="175" fontId="23" fillId="0" borderId="27" xfId="0" applyNumberFormat="1" applyFont="1" applyBorder="1" applyAlignment="1">
      <alignment horizontal="right"/>
    </xf>
    <xf numFmtId="175" fontId="23" fillId="0" borderId="28" xfId="0" applyNumberFormat="1" applyFont="1" applyBorder="1" applyAlignment="1">
      <alignment horizontal="right"/>
    </xf>
    <xf numFmtId="175" fontId="23" fillId="0" borderId="26" xfId="0" applyNumberFormat="1" applyFont="1" applyBorder="1" applyAlignment="1">
      <alignment horizontal="right"/>
    </xf>
    <xf numFmtId="175" fontId="23" fillId="0" borderId="52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left" wrapText="1"/>
    </xf>
    <xf numFmtId="0" fontId="23" fillId="0" borderId="26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right" wrapText="1"/>
    </xf>
    <xf numFmtId="0" fontId="23" fillId="0" borderId="27" xfId="0" applyNumberFormat="1" applyFont="1" applyBorder="1" applyAlignment="1">
      <alignment horizontal="right"/>
    </xf>
    <xf numFmtId="0" fontId="23" fillId="0" borderId="52" xfId="0" applyNumberFormat="1" applyFont="1" applyBorder="1" applyAlignment="1">
      <alignment horizontal="right"/>
    </xf>
    <xf numFmtId="174" fontId="23" fillId="0" borderId="53" xfId="0" applyNumberFormat="1" applyFont="1" applyBorder="1" applyAlignment="1">
      <alignment horizontal="right"/>
    </xf>
    <xf numFmtId="174" fontId="23" fillId="0" borderId="27" xfId="0" applyNumberFormat="1" applyFont="1" applyBorder="1" applyAlignment="1">
      <alignment horizontal="right"/>
    </xf>
    <xf numFmtId="175" fontId="23" fillId="0" borderId="42" xfId="0" applyNumberFormat="1" applyFont="1" applyBorder="1" applyAlignment="1">
      <alignment horizontal="right"/>
    </xf>
    <xf numFmtId="175" fontId="23" fillId="0" borderId="54" xfId="0" applyNumberFormat="1" applyFont="1" applyBorder="1" applyAlignment="1">
      <alignment horizontal="right"/>
    </xf>
    <xf numFmtId="0" fontId="23" fillId="0" borderId="42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right" wrapText="1"/>
    </xf>
    <xf numFmtId="0" fontId="23" fillId="0" borderId="17" xfId="0" applyNumberFormat="1" applyFont="1" applyBorder="1" applyAlignment="1">
      <alignment horizontal="right"/>
    </xf>
    <xf numFmtId="0" fontId="23" fillId="0" borderId="54" xfId="0" applyNumberFormat="1" applyFont="1" applyBorder="1" applyAlignment="1">
      <alignment horizontal="right"/>
    </xf>
    <xf numFmtId="174" fontId="23" fillId="0" borderId="13" xfId="0" applyNumberFormat="1" applyFont="1" applyBorder="1" applyAlignment="1">
      <alignment horizontal="right"/>
    </xf>
    <xf numFmtId="174" fontId="23" fillId="0" borderId="17" xfId="0" applyNumberFormat="1" applyFont="1" applyBorder="1" applyAlignment="1">
      <alignment horizontal="right"/>
    </xf>
    <xf numFmtId="0" fontId="23" fillId="0" borderId="42" xfId="0" applyNumberFormat="1" applyFont="1" applyBorder="1" applyAlignment="1">
      <alignment horizontal="left" wrapText="1"/>
    </xf>
    <xf numFmtId="0" fontId="23" fillId="0" borderId="17" xfId="0" applyNumberFormat="1" applyFont="1" applyBorder="1" applyAlignment="1">
      <alignment horizontal="left"/>
    </xf>
    <xf numFmtId="0" fontId="23" fillId="0" borderId="54" xfId="0" applyNumberFormat="1" applyFont="1" applyBorder="1" applyAlignment="1">
      <alignment horizontal="left"/>
    </xf>
    <xf numFmtId="175" fontId="24" fillId="0" borderId="38" xfId="0" applyNumberFormat="1" applyFont="1" applyBorder="1" applyAlignment="1">
      <alignment horizontal="right"/>
    </xf>
    <xf numFmtId="175" fontId="24" fillId="0" borderId="55" xfId="0" applyNumberFormat="1" applyFont="1" applyBorder="1" applyAlignment="1">
      <alignment horizontal="right"/>
    </xf>
    <xf numFmtId="175" fontId="24" fillId="0" borderId="56" xfId="0" applyNumberFormat="1" applyFont="1" applyBorder="1" applyAlignment="1">
      <alignment horizontal="right"/>
    </xf>
    <xf numFmtId="175" fontId="24" fillId="0" borderId="57" xfId="0" applyNumberFormat="1" applyFont="1" applyBorder="1" applyAlignment="1">
      <alignment horizontal="right"/>
    </xf>
    <xf numFmtId="175" fontId="23" fillId="0" borderId="58" xfId="0" applyNumberFormat="1" applyFont="1" applyBorder="1" applyAlignment="1">
      <alignment horizontal="right"/>
    </xf>
    <xf numFmtId="175" fontId="23" fillId="0" borderId="59" xfId="0" applyNumberFormat="1" applyFont="1" applyBorder="1" applyAlignment="1">
      <alignment horizontal="right"/>
    </xf>
    <xf numFmtId="175" fontId="23" fillId="0" borderId="60" xfId="0" applyNumberFormat="1" applyFont="1" applyBorder="1" applyAlignment="1">
      <alignment horizontal="right"/>
    </xf>
    <xf numFmtId="0" fontId="24" fillId="0" borderId="39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/>
    </xf>
    <xf numFmtId="0" fontId="24" fillId="0" borderId="61" xfId="0" applyNumberFormat="1" applyFont="1" applyBorder="1" applyAlignment="1">
      <alignment horizontal="left"/>
    </xf>
    <xf numFmtId="174" fontId="24" fillId="0" borderId="62" xfId="0" applyNumberFormat="1" applyFont="1" applyBorder="1" applyAlignment="1">
      <alignment horizontal="right"/>
    </xf>
    <xf numFmtId="174" fontId="24" fillId="0" borderId="40" xfId="0" applyNumberFormat="1" applyFont="1" applyBorder="1" applyAlignment="1">
      <alignment horizontal="right"/>
    </xf>
    <xf numFmtId="174" fontId="24" fillId="0" borderId="38" xfId="0" applyNumberFormat="1" applyFont="1" applyBorder="1" applyAlignment="1">
      <alignment horizontal="right"/>
    </xf>
    <xf numFmtId="174" fontId="24" fillId="0" borderId="55" xfId="0" applyNumberFormat="1" applyFont="1" applyBorder="1" applyAlignment="1">
      <alignment horizontal="right"/>
    </xf>
    <xf numFmtId="0" fontId="23" fillId="0" borderId="26" xfId="0" applyNumberFormat="1" applyFont="1" applyBorder="1" applyAlignment="1">
      <alignment horizontal="left" wrapText="1"/>
    </xf>
    <xf numFmtId="0" fontId="23" fillId="0" borderId="27" xfId="0" applyNumberFormat="1" applyFont="1" applyBorder="1" applyAlignment="1">
      <alignment horizontal="left"/>
    </xf>
    <xf numFmtId="0" fontId="23" fillId="0" borderId="52" xfId="0" applyNumberFormat="1" applyFont="1" applyBorder="1" applyAlignment="1">
      <alignment horizontal="left"/>
    </xf>
    <xf numFmtId="175" fontId="23" fillId="0" borderId="15" xfId="0" applyNumberFormat="1" applyFont="1" applyBorder="1" applyAlignment="1">
      <alignment horizontal="right"/>
    </xf>
    <xf numFmtId="175" fontId="23" fillId="0" borderId="10" xfId="0" applyNumberFormat="1" applyFont="1" applyBorder="1" applyAlignment="1">
      <alignment horizontal="right"/>
    </xf>
    <xf numFmtId="175" fontId="23" fillId="0" borderId="22" xfId="0" applyNumberFormat="1" applyFont="1" applyBorder="1" applyAlignment="1">
      <alignment horizontal="right"/>
    </xf>
    <xf numFmtId="175" fontId="23" fillId="0" borderId="44" xfId="0" applyNumberFormat="1" applyFont="1" applyBorder="1" applyAlignment="1">
      <alignment horizontal="right"/>
    </xf>
    <xf numFmtId="175" fontId="23" fillId="0" borderId="43" xfId="0" applyNumberFormat="1" applyFont="1" applyBorder="1" applyAlignment="1">
      <alignment horizontal="right"/>
    </xf>
    <xf numFmtId="174" fontId="23" fillId="0" borderId="15" xfId="0" applyNumberFormat="1" applyFont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5" fontId="23" fillId="0" borderId="16" xfId="0" applyNumberFormat="1" applyFont="1" applyBorder="1" applyAlignment="1">
      <alignment horizontal="right"/>
    </xf>
    <xf numFmtId="0" fontId="23" fillId="0" borderId="45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174" fontId="23" fillId="0" borderId="16" xfId="0" applyNumberFormat="1" applyFont="1" applyBorder="1" applyAlignment="1">
      <alignment horizontal="right"/>
    </xf>
    <xf numFmtId="174" fontId="23" fillId="0" borderId="12" xfId="0" applyNumberFormat="1" applyFont="1" applyBorder="1" applyAlignment="1">
      <alignment horizontal="right"/>
    </xf>
    <xf numFmtId="175" fontId="23" fillId="0" borderId="13" xfId="0" applyNumberFormat="1" applyFont="1" applyBorder="1" applyAlignment="1">
      <alignment horizontal="right"/>
    </xf>
    <xf numFmtId="175" fontId="23" fillId="0" borderId="21" xfId="0" applyNumberFormat="1" applyFont="1" applyBorder="1" applyAlignment="1">
      <alignment horizontal="right"/>
    </xf>
    <xf numFmtId="175" fontId="23" fillId="0" borderId="24" xfId="0" applyNumberFormat="1" applyFont="1" applyBorder="1" applyAlignment="1">
      <alignment horizontal="right"/>
    </xf>
    <xf numFmtId="175" fontId="23" fillId="0" borderId="20" xfId="0" applyNumberFormat="1" applyFont="1" applyBorder="1" applyAlignment="1">
      <alignment horizontal="right"/>
    </xf>
    <xf numFmtId="175" fontId="23" fillId="0" borderId="47" xfId="0" applyNumberFormat="1" applyFont="1" applyBorder="1" applyAlignment="1">
      <alignment horizontal="right"/>
    </xf>
    <xf numFmtId="175" fontId="23" fillId="0" borderId="48" xfId="0" applyNumberFormat="1" applyFont="1" applyBorder="1" applyAlignment="1">
      <alignment horizontal="right"/>
    </xf>
    <xf numFmtId="175" fontId="23" fillId="0" borderId="45" xfId="0" applyNumberFormat="1" applyFont="1" applyBorder="1" applyAlignment="1">
      <alignment horizontal="right"/>
    </xf>
    <xf numFmtId="175" fontId="23" fillId="0" borderId="46" xfId="0" applyNumberFormat="1" applyFont="1" applyBorder="1" applyAlignment="1">
      <alignment horizontal="right"/>
    </xf>
    <xf numFmtId="0" fontId="23" fillId="0" borderId="51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0" fontId="23" fillId="0" borderId="63" xfId="0" applyNumberFormat="1" applyFont="1" applyBorder="1" applyAlignment="1">
      <alignment horizontal="left"/>
    </xf>
    <xf numFmtId="0" fontId="23" fillId="0" borderId="46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left"/>
    </xf>
    <xf numFmtId="174" fontId="23" fillId="0" borderId="24" xfId="0" applyNumberFormat="1" applyFont="1" applyBorder="1" applyAlignment="1">
      <alignment horizontal="right"/>
    </xf>
    <xf numFmtId="174" fontId="23" fillId="0" borderId="20" xfId="0" applyNumberFormat="1" applyFont="1" applyBorder="1" applyAlignment="1">
      <alignment horizontal="right"/>
    </xf>
    <xf numFmtId="174" fontId="23" fillId="0" borderId="21" xfId="0" applyNumberFormat="1" applyFont="1" applyBorder="1" applyAlignment="1">
      <alignment horizontal="right"/>
    </xf>
    <xf numFmtId="175" fontId="23" fillId="0" borderId="56" xfId="0" applyNumberFormat="1" applyFont="1" applyBorder="1" applyAlignment="1">
      <alignment horizontal="right"/>
    </xf>
    <xf numFmtId="175" fontId="23" fillId="0" borderId="37" xfId="0" applyNumberFormat="1" applyFont="1" applyBorder="1" applyAlignment="1">
      <alignment horizontal="right"/>
    </xf>
    <xf numFmtId="175" fontId="23" fillId="0" borderId="64" xfId="0" applyNumberFormat="1" applyFont="1" applyBorder="1" applyAlignment="1">
      <alignment horizontal="right"/>
    </xf>
    <xf numFmtId="175" fontId="23" fillId="0" borderId="55" xfId="0" applyNumberFormat="1" applyFont="1" applyBorder="1" applyAlignment="1">
      <alignment horizontal="right"/>
    </xf>
    <xf numFmtId="175" fontId="23" fillId="0" borderId="57" xfId="0" applyNumberFormat="1" applyFont="1" applyBorder="1" applyAlignment="1">
      <alignment horizontal="right"/>
    </xf>
    <xf numFmtId="0" fontId="23" fillId="0" borderId="36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left" wrapText="1"/>
    </xf>
    <xf numFmtId="0" fontId="23" fillId="0" borderId="37" xfId="0" applyNumberFormat="1" applyFont="1" applyBorder="1" applyAlignment="1">
      <alignment horizontal="left"/>
    </xf>
    <xf numFmtId="0" fontId="23" fillId="0" borderId="65" xfId="0" applyNumberFormat="1" applyFont="1" applyBorder="1" applyAlignment="1">
      <alignment horizontal="left"/>
    </xf>
    <xf numFmtId="174" fontId="23" fillId="0" borderId="56" xfId="0" applyNumberFormat="1" applyFont="1" applyBorder="1" applyAlignment="1">
      <alignment horizontal="right"/>
    </xf>
    <xf numFmtId="174" fontId="23" fillId="0" borderId="37" xfId="0" applyNumberFormat="1" applyFont="1" applyBorder="1" applyAlignment="1">
      <alignment horizontal="right"/>
    </xf>
    <xf numFmtId="0" fontId="23" fillId="0" borderId="66" xfId="0" applyNumberFormat="1" applyFont="1" applyBorder="1" applyAlignment="1">
      <alignment horizontal="center"/>
    </xf>
    <xf numFmtId="0" fontId="23" fillId="0" borderId="67" xfId="0" applyNumberFormat="1" applyFont="1" applyBorder="1" applyAlignment="1">
      <alignment horizontal="center"/>
    </xf>
    <xf numFmtId="0" fontId="23" fillId="0" borderId="68" xfId="0" applyNumberFormat="1" applyFont="1" applyBorder="1" applyAlignment="1">
      <alignment horizontal="center" wrapText="1"/>
    </xf>
    <xf numFmtId="0" fontId="23" fillId="0" borderId="69" xfId="0" applyNumberFormat="1" applyFont="1" applyBorder="1" applyAlignment="1">
      <alignment horizontal="center" wrapText="1"/>
    </xf>
    <xf numFmtId="0" fontId="23" fillId="0" borderId="70" xfId="0" applyNumberFormat="1" applyFont="1" applyBorder="1" applyAlignment="1">
      <alignment horizontal="center" wrapText="1"/>
    </xf>
    <xf numFmtId="0" fontId="23" fillId="0" borderId="67" xfId="0" applyNumberFormat="1" applyFont="1" applyBorder="1" applyAlignment="1">
      <alignment horizontal="center" wrapText="1"/>
    </xf>
    <xf numFmtId="0" fontId="23" fillId="0" borderId="71" xfId="0" applyNumberFormat="1" applyFont="1" applyBorder="1" applyAlignment="1">
      <alignment horizontal="center" wrapText="1"/>
    </xf>
    <xf numFmtId="0" fontId="23" fillId="0" borderId="72" xfId="0" applyNumberFormat="1" applyFont="1" applyBorder="1" applyAlignment="1">
      <alignment horizontal="center" wrapText="1"/>
    </xf>
    <xf numFmtId="0" fontId="23" fillId="0" borderId="73" xfId="0" applyNumberFormat="1" applyFont="1" applyBorder="1" applyAlignment="1">
      <alignment horizontal="center"/>
    </xf>
    <xf numFmtId="0" fontId="23" fillId="0" borderId="70" xfId="0" applyNumberFormat="1" applyFont="1" applyBorder="1" applyAlignment="1">
      <alignment horizontal="center"/>
    </xf>
    <xf numFmtId="0" fontId="23" fillId="0" borderId="72" xfId="0" applyNumberFormat="1" applyFont="1" applyBorder="1" applyAlignment="1">
      <alignment horizontal="center"/>
    </xf>
    <xf numFmtId="0" fontId="23" fillId="0" borderId="6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174" fontId="21" fillId="0" borderId="64" xfId="0" applyNumberFormat="1" applyFont="1" applyBorder="1" applyAlignment="1">
      <alignment horizontal="right"/>
    </xf>
    <xf numFmtId="174" fontId="21" fillId="0" borderId="55" xfId="0" applyNumberFormat="1" applyFont="1" applyBorder="1" applyAlignment="1">
      <alignment horizontal="right"/>
    </xf>
    <xf numFmtId="174" fontId="21" fillId="0" borderId="57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59" xfId="0" applyNumberFormat="1" applyFont="1" applyBorder="1" applyAlignment="1">
      <alignment horizontal="right"/>
    </xf>
    <xf numFmtId="174" fontId="4" fillId="0" borderId="60" xfId="0" applyNumberFormat="1" applyFont="1" applyBorder="1" applyAlignment="1">
      <alignment horizontal="right"/>
    </xf>
    <xf numFmtId="174" fontId="4" fillId="0" borderId="33" xfId="0" applyNumberFormat="1" applyFont="1" applyFill="1" applyBorder="1" applyAlignment="1">
      <alignment horizontal="right"/>
    </xf>
    <xf numFmtId="174" fontId="4" fillId="0" borderId="43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4" fontId="4" fillId="0" borderId="44" xfId="0" applyNumberFormat="1" applyFont="1" applyFill="1" applyBorder="1" applyAlignment="1">
      <alignment horizontal="right"/>
    </xf>
    <xf numFmtId="174" fontId="4" fillId="32" borderId="43" xfId="0" applyNumberFormat="1" applyFont="1" applyFill="1" applyBorder="1" applyAlignment="1">
      <alignment horizontal="right"/>
    </xf>
    <xf numFmtId="174" fontId="4" fillId="32" borderId="10" xfId="0" applyNumberFormat="1" applyFont="1" applyFill="1" applyBorder="1" applyAlignment="1">
      <alignment horizontal="right"/>
    </xf>
    <xf numFmtId="174" fontId="4" fillId="32" borderId="44" xfId="0" applyNumberFormat="1" applyFont="1" applyFill="1" applyBorder="1" applyAlignment="1">
      <alignment horizontal="right"/>
    </xf>
    <xf numFmtId="173" fontId="4" fillId="32" borderId="33" xfId="0" applyNumberFormat="1" applyFont="1" applyFill="1" applyBorder="1" applyAlignment="1">
      <alignment horizontal="right"/>
    </xf>
    <xf numFmtId="174" fontId="4" fillId="0" borderId="29" xfId="0" applyNumberFormat="1" applyFont="1" applyBorder="1" applyAlignment="1">
      <alignment horizontal="right"/>
    </xf>
    <xf numFmtId="174" fontId="4" fillId="0" borderId="30" xfId="0" applyNumberFormat="1" applyFont="1" applyBorder="1" applyAlignment="1">
      <alignment horizontal="right"/>
    </xf>
    <xf numFmtId="174" fontId="4" fillId="0" borderId="31" xfId="0" applyNumberFormat="1" applyFont="1" applyBorder="1" applyAlignment="1">
      <alignment horizontal="right"/>
    </xf>
    <xf numFmtId="174" fontId="23" fillId="0" borderId="28" xfId="0" applyNumberFormat="1" applyFont="1" applyBorder="1" applyAlignment="1">
      <alignment horizontal="right"/>
    </xf>
    <xf numFmtId="175" fontId="24" fillId="0" borderId="41" xfId="0" applyNumberFormat="1" applyFont="1" applyBorder="1" applyAlignment="1">
      <alignment horizontal="right"/>
    </xf>
    <xf numFmtId="175" fontId="24" fillId="0" borderId="40" xfId="0" applyNumberFormat="1" applyFont="1" applyBorder="1" applyAlignment="1">
      <alignment horizontal="right"/>
    </xf>
    <xf numFmtId="175" fontId="24" fillId="0" borderId="39" xfId="0" applyNumberFormat="1" applyFont="1" applyBorder="1" applyAlignment="1">
      <alignment horizontal="right"/>
    </xf>
    <xf numFmtId="175" fontId="23" fillId="0" borderId="65" xfId="0" applyNumberFormat="1" applyFont="1" applyBorder="1" applyAlignment="1">
      <alignment horizontal="right"/>
    </xf>
    <xf numFmtId="175" fontId="23" fillId="0" borderId="41" xfId="0" applyNumberFormat="1" applyFont="1" applyBorder="1" applyAlignment="1">
      <alignment horizontal="right"/>
    </xf>
    <xf numFmtId="175" fontId="23" fillId="0" borderId="40" xfId="0" applyNumberFormat="1" applyFont="1" applyBorder="1" applyAlignment="1">
      <alignment horizontal="right"/>
    </xf>
    <xf numFmtId="175" fontId="23" fillId="0" borderId="39" xfId="0" applyNumberFormat="1" applyFont="1" applyBorder="1" applyAlignment="1">
      <alignment horizontal="right"/>
    </xf>
    <xf numFmtId="174" fontId="23" fillId="0" borderId="38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НВВ - сети долгосрочный (15.07) - передано на оформле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_GRES.2007.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an\AppData\Local\Microsoft\Windows\Temporary%20Internet%20Files\Content.Outlook\R21VP2ON\&#1048;&#1085;&#1074;&#1077;&#1089;&#1090;&#1087;&#1088;&#1086;&#1075;&#1088;&#1072;&#1084;&#1084;&#1072;%20&#1040;&#1054;%20&#1043;&#1053;&#1062;%20&#1053;&#1048;&#1048;&#1040;&#1056;%20&#1089;%20&#1082;&#1086;&#1088;&#1088;&#1077;&#1082;&#1090;&#1080;&#1088;&#1086;&#1074;&#1082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2.2"/>
      <sheetName val="Приложение 4.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66"/>
  <sheetViews>
    <sheetView view="pageBreakPreview" zoomScale="85" zoomScaleNormal="110" zoomScaleSheetLayoutView="85" workbookViewId="0" topLeftCell="A1">
      <pane xSplit="23" ySplit="13" topLeftCell="AO14" activePane="bottomRight" state="frozen"/>
      <selection pane="topLeft" activeCell="A1" sqref="A1"/>
      <selection pane="topRight" activeCell="X1" sqref="X1"/>
      <selection pane="bottomLeft" activeCell="A16" sqref="A16"/>
      <selection pane="bottomRight" activeCell="DG22" sqref="DG21:DG22"/>
    </sheetView>
  </sheetViews>
  <sheetFormatPr defaultColWidth="1.37890625" defaultRowHeight="12.75"/>
  <cols>
    <col min="1" max="3" width="2.125" style="37" customWidth="1"/>
    <col min="4" max="12" width="3.00390625" style="37" customWidth="1"/>
    <col min="13" max="13" width="3.875" style="37" customWidth="1"/>
    <col min="14" max="14" width="0.875" style="37" hidden="1" customWidth="1"/>
    <col min="15" max="23" width="3.00390625" style="37" hidden="1" customWidth="1"/>
    <col min="24" max="27" width="1.37890625" style="37" customWidth="1"/>
    <col min="28" max="28" width="2.625" style="37" customWidth="1"/>
    <col min="29" max="29" width="1.37890625" style="37" hidden="1" customWidth="1"/>
    <col min="30" max="39" width="0.875" style="37" customWidth="1"/>
    <col min="40" max="49" width="1.37890625" style="37" customWidth="1"/>
    <col min="50" max="50" width="8.875" style="37" customWidth="1"/>
    <col min="51" max="62" width="1.37890625" style="37" customWidth="1"/>
    <col min="63" max="76" width="1.25" style="13" hidden="1" customWidth="1"/>
    <col min="77" max="77" width="8.25390625" style="67" customWidth="1"/>
    <col min="78" max="78" width="8.875" style="61" customWidth="1"/>
    <col min="79" max="80" width="9.00390625" style="61" customWidth="1"/>
    <col min="81" max="81" width="8.75390625" style="46" customWidth="1"/>
    <col min="82" max="82" width="9.25390625" style="13" customWidth="1"/>
    <col min="83" max="91" width="1.00390625" style="13" customWidth="1"/>
    <col min="92" max="99" width="1.12109375" style="13" hidden="1" customWidth="1"/>
    <col min="100" max="100" width="5.375" style="13" hidden="1" customWidth="1"/>
    <col min="101" max="109" width="1.12109375" style="13" hidden="1" customWidth="1"/>
    <col min="110" max="110" width="8.25390625" style="67" customWidth="1"/>
    <col min="111" max="111" width="8.75390625" style="67" customWidth="1"/>
    <col min="112" max="112" width="8.625" style="67" customWidth="1"/>
    <col min="113" max="113" width="8.75390625" style="67" customWidth="1"/>
    <col min="114" max="114" width="8.875" style="46" customWidth="1"/>
    <col min="115" max="115" width="9.75390625" style="13" customWidth="1"/>
    <col min="116" max="117" width="1.00390625" style="13" customWidth="1"/>
    <col min="118" max="118" width="0.74609375" style="13" customWidth="1"/>
    <col min="119" max="119" width="1.37890625" style="13" customWidth="1"/>
    <col min="120" max="125" width="1.00390625" style="13" customWidth="1"/>
    <col min="126" max="16384" width="1.37890625" style="13" customWidth="1"/>
  </cols>
  <sheetData>
    <row r="1" spans="1:125" s="2" customFormat="1" ht="12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DU1" s="3"/>
    </row>
    <row r="2" spans="1:125" s="2" customFormat="1" ht="12.75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DU2" s="3"/>
    </row>
    <row r="3" spans="1:125" s="2" customFormat="1" ht="11.2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3"/>
    </row>
    <row r="4" spans="1:125" s="2" customFormat="1" ht="12.7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DJ4" s="58"/>
      <c r="DK4" s="58"/>
      <c r="DL4" s="58"/>
      <c r="DM4" s="58"/>
      <c r="DN4" s="58"/>
      <c r="DO4" s="58"/>
      <c r="DP4" s="58"/>
      <c r="DQ4" s="58"/>
      <c r="DR4" s="58"/>
      <c r="DU4" s="3"/>
    </row>
    <row r="5" spans="1:125" s="2" customFormat="1" ht="12.7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DJ5" s="3"/>
      <c r="DN5" s="57"/>
      <c r="DO5" s="57"/>
      <c r="DP5" s="57"/>
      <c r="DQ5" s="57"/>
      <c r="DR5" s="57"/>
      <c r="DS5" s="57"/>
      <c r="DT5" s="57"/>
      <c r="DU5" s="3"/>
    </row>
    <row r="6" spans="1:125" s="2" customFormat="1" ht="15.75">
      <c r="A6" s="364" t="s">
        <v>322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T6" s="364"/>
      <c r="DU6" s="364"/>
    </row>
    <row r="7" s="1" customFormat="1" ht="11.25"/>
    <row r="8" spans="1:125" s="4" customFormat="1" ht="11.25">
      <c r="A8" s="273" t="s">
        <v>2</v>
      </c>
      <c r="B8" s="274"/>
      <c r="C8" s="275"/>
      <c r="D8" s="273" t="s">
        <v>3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5"/>
      <c r="X8" s="273" t="s">
        <v>4</v>
      </c>
      <c r="Y8" s="274"/>
      <c r="Z8" s="274"/>
      <c r="AA8" s="274"/>
      <c r="AB8" s="274"/>
      <c r="AC8" s="275"/>
      <c r="AD8" s="273" t="s">
        <v>30</v>
      </c>
      <c r="AE8" s="274"/>
      <c r="AF8" s="274"/>
      <c r="AG8" s="274"/>
      <c r="AH8" s="274"/>
      <c r="AI8" s="274"/>
      <c r="AJ8" s="274"/>
      <c r="AK8" s="274"/>
      <c r="AL8" s="274"/>
      <c r="AM8" s="275"/>
      <c r="AN8" s="273" t="s">
        <v>31</v>
      </c>
      <c r="AO8" s="274"/>
      <c r="AP8" s="274"/>
      <c r="AQ8" s="274"/>
      <c r="AR8" s="275"/>
      <c r="AS8" s="273" t="s">
        <v>31</v>
      </c>
      <c r="AT8" s="274"/>
      <c r="AU8" s="274"/>
      <c r="AV8" s="274"/>
      <c r="AW8" s="275"/>
      <c r="AX8" s="117" t="s">
        <v>33</v>
      </c>
      <c r="AY8" s="273" t="s">
        <v>38</v>
      </c>
      <c r="AZ8" s="274"/>
      <c r="BA8" s="274"/>
      <c r="BB8" s="274"/>
      <c r="BC8" s="274"/>
      <c r="BD8" s="275"/>
      <c r="BE8" s="273" t="s">
        <v>51</v>
      </c>
      <c r="BF8" s="274"/>
      <c r="BG8" s="274"/>
      <c r="BH8" s="274"/>
      <c r="BI8" s="274"/>
      <c r="BJ8" s="275"/>
      <c r="BK8" s="307" t="s">
        <v>42</v>
      </c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 t="s">
        <v>53</v>
      </c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</row>
    <row r="9" spans="1:125" s="4" customFormat="1" ht="11.25" customHeight="1">
      <c r="A9" s="282"/>
      <c r="B9" s="283"/>
      <c r="C9" s="284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4"/>
      <c r="X9" s="282" t="s">
        <v>5</v>
      </c>
      <c r="Y9" s="283"/>
      <c r="Z9" s="283"/>
      <c r="AA9" s="283"/>
      <c r="AB9" s="283"/>
      <c r="AC9" s="284"/>
      <c r="AD9" s="282" t="s">
        <v>7</v>
      </c>
      <c r="AE9" s="283"/>
      <c r="AF9" s="283"/>
      <c r="AG9" s="283"/>
      <c r="AH9" s="283"/>
      <c r="AI9" s="283"/>
      <c r="AJ9" s="283"/>
      <c r="AK9" s="283"/>
      <c r="AL9" s="283"/>
      <c r="AM9" s="284"/>
      <c r="AN9" s="282" t="s">
        <v>32</v>
      </c>
      <c r="AO9" s="283"/>
      <c r="AP9" s="283"/>
      <c r="AQ9" s="283"/>
      <c r="AR9" s="284"/>
      <c r="AS9" s="282" t="s">
        <v>45</v>
      </c>
      <c r="AT9" s="283"/>
      <c r="AU9" s="283"/>
      <c r="AV9" s="283"/>
      <c r="AW9" s="284"/>
      <c r="AX9" s="118" t="s">
        <v>34</v>
      </c>
      <c r="AY9" s="282" t="s">
        <v>34</v>
      </c>
      <c r="AZ9" s="283"/>
      <c r="BA9" s="283"/>
      <c r="BB9" s="283"/>
      <c r="BC9" s="283"/>
      <c r="BD9" s="284"/>
      <c r="BE9" s="282" t="s">
        <v>50</v>
      </c>
      <c r="BF9" s="283"/>
      <c r="BG9" s="283"/>
      <c r="BH9" s="283"/>
      <c r="BI9" s="283"/>
      <c r="BJ9" s="284"/>
      <c r="BK9" s="231" t="s">
        <v>40</v>
      </c>
      <c r="BL9" s="231"/>
      <c r="BM9" s="231"/>
      <c r="BN9" s="231"/>
      <c r="BO9" s="231"/>
      <c r="BP9" s="231"/>
      <c r="BQ9" s="231"/>
      <c r="BR9" s="231" t="s">
        <v>40</v>
      </c>
      <c r="BS9" s="231"/>
      <c r="BT9" s="231"/>
      <c r="BU9" s="231"/>
      <c r="BV9" s="231"/>
      <c r="BW9" s="231"/>
      <c r="BX9" s="231"/>
      <c r="BY9" s="236" t="s">
        <v>344</v>
      </c>
      <c r="BZ9" s="236" t="s">
        <v>316</v>
      </c>
      <c r="CA9" s="236" t="s">
        <v>315</v>
      </c>
      <c r="CB9" s="106" t="s">
        <v>40</v>
      </c>
      <c r="CC9" s="106" t="s">
        <v>40</v>
      </c>
      <c r="CD9" s="106" t="s">
        <v>40</v>
      </c>
      <c r="CE9" s="231" t="s">
        <v>41</v>
      </c>
      <c r="CF9" s="231"/>
      <c r="CG9" s="231"/>
      <c r="CH9" s="231"/>
      <c r="CI9" s="231"/>
      <c r="CJ9" s="231"/>
      <c r="CK9" s="231"/>
      <c r="CL9" s="231"/>
      <c r="CM9" s="231"/>
      <c r="CN9" s="231" t="s">
        <v>40</v>
      </c>
      <c r="CO9" s="231"/>
      <c r="CP9" s="231"/>
      <c r="CQ9" s="231"/>
      <c r="CR9" s="231"/>
      <c r="CS9" s="231"/>
      <c r="CT9" s="231"/>
      <c r="CU9" s="231"/>
      <c r="CV9" s="231"/>
      <c r="CW9" s="231" t="s">
        <v>40</v>
      </c>
      <c r="CX9" s="231"/>
      <c r="CY9" s="231"/>
      <c r="CZ9" s="231"/>
      <c r="DA9" s="231"/>
      <c r="DB9" s="231"/>
      <c r="DC9" s="231"/>
      <c r="DD9" s="231"/>
      <c r="DE9" s="231"/>
      <c r="DF9" s="236" t="s">
        <v>346</v>
      </c>
      <c r="DG9" s="236" t="s">
        <v>347</v>
      </c>
      <c r="DH9" s="236" t="s">
        <v>315</v>
      </c>
      <c r="DI9" s="236" t="s">
        <v>348</v>
      </c>
      <c r="DJ9" s="236" t="s">
        <v>345</v>
      </c>
      <c r="DK9" s="106" t="s">
        <v>40</v>
      </c>
      <c r="DL9" s="231" t="s">
        <v>41</v>
      </c>
      <c r="DM9" s="231"/>
      <c r="DN9" s="231"/>
      <c r="DO9" s="231"/>
      <c r="DP9" s="231"/>
      <c r="DQ9" s="231"/>
      <c r="DR9" s="231"/>
      <c r="DS9" s="231"/>
      <c r="DT9" s="231"/>
      <c r="DU9" s="231"/>
    </row>
    <row r="10" spans="1:125" s="4" customFormat="1" ht="11.25">
      <c r="A10" s="282"/>
      <c r="B10" s="283"/>
      <c r="C10" s="284"/>
      <c r="D10" s="282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4"/>
      <c r="X10" s="282" t="s">
        <v>6</v>
      </c>
      <c r="Y10" s="283"/>
      <c r="Z10" s="283"/>
      <c r="AA10" s="283"/>
      <c r="AB10" s="283"/>
      <c r="AC10" s="284"/>
      <c r="AD10" s="282" t="s">
        <v>8</v>
      </c>
      <c r="AE10" s="283"/>
      <c r="AF10" s="283"/>
      <c r="AG10" s="283"/>
      <c r="AH10" s="283"/>
      <c r="AI10" s="283"/>
      <c r="AJ10" s="283"/>
      <c r="AK10" s="283"/>
      <c r="AL10" s="283"/>
      <c r="AM10" s="284"/>
      <c r="AN10" s="282" t="s">
        <v>35</v>
      </c>
      <c r="AO10" s="283"/>
      <c r="AP10" s="283"/>
      <c r="AQ10" s="283"/>
      <c r="AR10" s="284"/>
      <c r="AS10" s="282" t="s">
        <v>46</v>
      </c>
      <c r="AT10" s="283"/>
      <c r="AU10" s="283"/>
      <c r="AV10" s="283"/>
      <c r="AW10" s="284"/>
      <c r="AX10" s="118" t="s">
        <v>35</v>
      </c>
      <c r="AY10" s="282" t="s">
        <v>35</v>
      </c>
      <c r="AZ10" s="283"/>
      <c r="BA10" s="283"/>
      <c r="BB10" s="283"/>
      <c r="BC10" s="283"/>
      <c r="BD10" s="284"/>
      <c r="BE10" s="282" t="s">
        <v>49</v>
      </c>
      <c r="BF10" s="283"/>
      <c r="BG10" s="283"/>
      <c r="BH10" s="283"/>
      <c r="BI10" s="283"/>
      <c r="BJ10" s="284"/>
      <c r="BK10" s="231" t="s">
        <v>261</v>
      </c>
      <c r="BL10" s="231"/>
      <c r="BM10" s="231"/>
      <c r="BN10" s="231"/>
      <c r="BO10" s="231"/>
      <c r="BP10" s="231"/>
      <c r="BQ10" s="231"/>
      <c r="BR10" s="231" t="s">
        <v>262</v>
      </c>
      <c r="BS10" s="231"/>
      <c r="BT10" s="231"/>
      <c r="BU10" s="231"/>
      <c r="BV10" s="231"/>
      <c r="BW10" s="231"/>
      <c r="BX10" s="231"/>
      <c r="BY10" s="237"/>
      <c r="BZ10" s="237"/>
      <c r="CA10" s="237"/>
      <c r="CB10" s="106" t="s">
        <v>310</v>
      </c>
      <c r="CC10" s="106" t="s">
        <v>298</v>
      </c>
      <c r="CD10" s="106" t="s">
        <v>277</v>
      </c>
      <c r="CE10" s="231"/>
      <c r="CF10" s="231"/>
      <c r="CG10" s="231"/>
      <c r="CH10" s="231"/>
      <c r="CI10" s="231"/>
      <c r="CJ10" s="231"/>
      <c r="CK10" s="231"/>
      <c r="CL10" s="231"/>
      <c r="CM10" s="231"/>
      <c r="CN10" s="231" t="s">
        <v>261</v>
      </c>
      <c r="CO10" s="231"/>
      <c r="CP10" s="231"/>
      <c r="CQ10" s="231"/>
      <c r="CR10" s="231"/>
      <c r="CS10" s="231"/>
      <c r="CT10" s="231"/>
      <c r="CU10" s="231"/>
      <c r="CV10" s="231"/>
      <c r="CW10" s="231" t="s">
        <v>262</v>
      </c>
      <c r="CX10" s="231"/>
      <c r="CY10" s="231"/>
      <c r="CZ10" s="231"/>
      <c r="DA10" s="231"/>
      <c r="DB10" s="231"/>
      <c r="DC10" s="231"/>
      <c r="DD10" s="231"/>
      <c r="DE10" s="231"/>
      <c r="DF10" s="237"/>
      <c r="DG10" s="237"/>
      <c r="DH10" s="237"/>
      <c r="DI10" s="237"/>
      <c r="DJ10" s="237"/>
      <c r="DK10" s="106" t="s">
        <v>277</v>
      </c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</row>
    <row r="11" spans="1:125" s="4" customFormat="1" ht="11.25">
      <c r="A11" s="282"/>
      <c r="B11" s="283"/>
      <c r="C11" s="284"/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4"/>
      <c r="X11" s="267"/>
      <c r="Y11" s="268"/>
      <c r="Z11" s="268"/>
      <c r="AA11" s="268"/>
      <c r="AB11" s="268"/>
      <c r="AC11" s="269"/>
      <c r="AD11" s="267" t="s">
        <v>9</v>
      </c>
      <c r="AE11" s="268"/>
      <c r="AF11" s="268"/>
      <c r="AG11" s="268"/>
      <c r="AH11" s="268"/>
      <c r="AI11" s="268"/>
      <c r="AJ11" s="268"/>
      <c r="AK11" s="268"/>
      <c r="AL11" s="268"/>
      <c r="AM11" s="269"/>
      <c r="AN11" s="282" t="s">
        <v>39</v>
      </c>
      <c r="AO11" s="283"/>
      <c r="AP11" s="283"/>
      <c r="AQ11" s="283"/>
      <c r="AR11" s="284"/>
      <c r="AS11" s="282" t="s">
        <v>39</v>
      </c>
      <c r="AT11" s="283"/>
      <c r="AU11" s="283"/>
      <c r="AV11" s="283"/>
      <c r="AW11" s="284"/>
      <c r="AX11" s="115" t="s">
        <v>36</v>
      </c>
      <c r="AY11" s="267" t="s">
        <v>36</v>
      </c>
      <c r="AZ11" s="268"/>
      <c r="BA11" s="268"/>
      <c r="BB11" s="268"/>
      <c r="BC11" s="268"/>
      <c r="BD11" s="269"/>
      <c r="BE11" s="267" t="s">
        <v>1</v>
      </c>
      <c r="BF11" s="268"/>
      <c r="BG11" s="268"/>
      <c r="BH11" s="268"/>
      <c r="BI11" s="268"/>
      <c r="BJ11" s="269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8"/>
      <c r="BZ11" s="238"/>
      <c r="CA11" s="238"/>
      <c r="CB11" s="106"/>
      <c r="CC11" s="106"/>
      <c r="CD11" s="106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8"/>
      <c r="DG11" s="238"/>
      <c r="DH11" s="238"/>
      <c r="DI11" s="238"/>
      <c r="DJ11" s="238"/>
      <c r="DK11" s="106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</row>
    <row r="12" spans="1:125" s="4" customFormat="1" ht="11.25">
      <c r="A12" s="282"/>
      <c r="B12" s="283"/>
      <c r="C12" s="284"/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4"/>
      <c r="X12" s="273" t="s">
        <v>10</v>
      </c>
      <c r="Y12" s="274"/>
      <c r="Z12" s="274"/>
      <c r="AA12" s="274"/>
      <c r="AB12" s="274"/>
      <c r="AC12" s="275"/>
      <c r="AD12" s="273" t="s">
        <v>43</v>
      </c>
      <c r="AE12" s="274"/>
      <c r="AF12" s="274"/>
      <c r="AG12" s="274"/>
      <c r="AH12" s="274"/>
      <c r="AI12" s="274"/>
      <c r="AJ12" s="274"/>
      <c r="AK12" s="274"/>
      <c r="AL12" s="274"/>
      <c r="AM12" s="275"/>
      <c r="AN12" s="282"/>
      <c r="AO12" s="283"/>
      <c r="AP12" s="283"/>
      <c r="AQ12" s="283"/>
      <c r="AR12" s="284"/>
      <c r="AS12" s="282"/>
      <c r="AT12" s="283"/>
      <c r="AU12" s="283"/>
      <c r="AV12" s="283"/>
      <c r="AW12" s="284"/>
      <c r="AX12" s="117" t="s">
        <v>37</v>
      </c>
      <c r="AY12" s="273" t="s">
        <v>37</v>
      </c>
      <c r="AZ12" s="274"/>
      <c r="BA12" s="274"/>
      <c r="BB12" s="274"/>
      <c r="BC12" s="274"/>
      <c r="BD12" s="275"/>
      <c r="BE12" s="273" t="s">
        <v>37</v>
      </c>
      <c r="BF12" s="274"/>
      <c r="BG12" s="274"/>
      <c r="BH12" s="274"/>
      <c r="BI12" s="274"/>
      <c r="BJ12" s="275"/>
      <c r="BK12" s="259" t="s">
        <v>43</v>
      </c>
      <c r="BL12" s="259"/>
      <c r="BM12" s="259"/>
      <c r="BN12" s="259"/>
      <c r="BO12" s="259"/>
      <c r="BP12" s="259"/>
      <c r="BQ12" s="259"/>
      <c r="BR12" s="259" t="s">
        <v>43</v>
      </c>
      <c r="BS12" s="259"/>
      <c r="BT12" s="259"/>
      <c r="BU12" s="259"/>
      <c r="BV12" s="259"/>
      <c r="BW12" s="259"/>
      <c r="BX12" s="259"/>
      <c r="BY12" s="113" t="s">
        <v>43</v>
      </c>
      <c r="BZ12" s="113" t="s">
        <v>43</v>
      </c>
      <c r="CA12" s="113" t="s">
        <v>43</v>
      </c>
      <c r="CB12" s="113" t="s">
        <v>43</v>
      </c>
      <c r="CC12" s="113" t="s">
        <v>43</v>
      </c>
      <c r="CD12" s="113" t="s">
        <v>43</v>
      </c>
      <c r="CE12" s="259" t="s">
        <v>43</v>
      </c>
      <c r="CF12" s="259"/>
      <c r="CG12" s="259"/>
      <c r="CH12" s="259"/>
      <c r="CI12" s="259"/>
      <c r="CJ12" s="259"/>
      <c r="CK12" s="259"/>
      <c r="CL12" s="259"/>
      <c r="CM12" s="259"/>
      <c r="CN12" s="259" t="s">
        <v>37</v>
      </c>
      <c r="CO12" s="259"/>
      <c r="CP12" s="259"/>
      <c r="CQ12" s="259"/>
      <c r="CR12" s="259"/>
      <c r="CS12" s="259"/>
      <c r="CT12" s="259"/>
      <c r="CU12" s="259"/>
      <c r="CV12" s="259"/>
      <c r="CW12" s="259" t="s">
        <v>37</v>
      </c>
      <c r="CX12" s="259"/>
      <c r="CY12" s="259"/>
      <c r="CZ12" s="259"/>
      <c r="DA12" s="259"/>
      <c r="DB12" s="259"/>
      <c r="DC12" s="259"/>
      <c r="DD12" s="259"/>
      <c r="DE12" s="259"/>
      <c r="DF12" s="113" t="s">
        <v>37</v>
      </c>
      <c r="DG12" s="113" t="s">
        <v>37</v>
      </c>
      <c r="DH12" s="113" t="s">
        <v>37</v>
      </c>
      <c r="DI12" s="113" t="s">
        <v>37</v>
      </c>
      <c r="DJ12" s="113" t="s">
        <v>37</v>
      </c>
      <c r="DK12" s="113" t="s">
        <v>37</v>
      </c>
      <c r="DL12" s="259" t="s">
        <v>37</v>
      </c>
      <c r="DM12" s="259"/>
      <c r="DN12" s="259"/>
      <c r="DO12" s="259"/>
      <c r="DP12" s="259"/>
      <c r="DQ12" s="259"/>
      <c r="DR12" s="259"/>
      <c r="DS12" s="259"/>
      <c r="DT12" s="259"/>
      <c r="DU12" s="259"/>
    </row>
    <row r="13" spans="1:125" s="4" customFormat="1" ht="11.25">
      <c r="A13" s="267"/>
      <c r="B13" s="268"/>
      <c r="C13" s="269"/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  <c r="X13" s="267"/>
      <c r="Y13" s="268"/>
      <c r="Z13" s="268"/>
      <c r="AA13" s="268"/>
      <c r="AB13" s="268"/>
      <c r="AC13" s="269"/>
      <c r="AD13" s="267" t="s">
        <v>44</v>
      </c>
      <c r="AE13" s="268"/>
      <c r="AF13" s="268"/>
      <c r="AG13" s="268"/>
      <c r="AH13" s="268"/>
      <c r="AI13" s="268"/>
      <c r="AJ13" s="268"/>
      <c r="AK13" s="268"/>
      <c r="AL13" s="268"/>
      <c r="AM13" s="269"/>
      <c r="AN13" s="267"/>
      <c r="AO13" s="268"/>
      <c r="AP13" s="268"/>
      <c r="AQ13" s="268"/>
      <c r="AR13" s="269"/>
      <c r="AS13" s="267"/>
      <c r="AT13" s="268"/>
      <c r="AU13" s="268"/>
      <c r="AV13" s="268"/>
      <c r="AW13" s="269"/>
      <c r="AX13" s="115" t="s">
        <v>282</v>
      </c>
      <c r="AY13" s="267" t="s">
        <v>282</v>
      </c>
      <c r="AZ13" s="268"/>
      <c r="BA13" s="268"/>
      <c r="BB13" s="268"/>
      <c r="BC13" s="268"/>
      <c r="BD13" s="269"/>
      <c r="BE13" s="267" t="s">
        <v>282</v>
      </c>
      <c r="BF13" s="268"/>
      <c r="BG13" s="268"/>
      <c r="BH13" s="268"/>
      <c r="BI13" s="268"/>
      <c r="BJ13" s="269"/>
      <c r="BK13" s="267" t="s">
        <v>44</v>
      </c>
      <c r="BL13" s="268"/>
      <c r="BM13" s="268"/>
      <c r="BN13" s="268"/>
      <c r="BO13" s="268"/>
      <c r="BP13" s="268"/>
      <c r="BQ13" s="269"/>
      <c r="BR13" s="267" t="s">
        <v>44</v>
      </c>
      <c r="BS13" s="268"/>
      <c r="BT13" s="268"/>
      <c r="BU13" s="268"/>
      <c r="BV13" s="268"/>
      <c r="BW13" s="268"/>
      <c r="BX13" s="269"/>
      <c r="BY13" s="116" t="s">
        <v>44</v>
      </c>
      <c r="BZ13" s="116" t="s">
        <v>44</v>
      </c>
      <c r="CA13" s="116" t="s">
        <v>44</v>
      </c>
      <c r="CB13" s="116" t="s">
        <v>44</v>
      </c>
      <c r="CC13" s="116" t="s">
        <v>44</v>
      </c>
      <c r="CD13" s="116" t="s">
        <v>44</v>
      </c>
      <c r="CE13" s="264" t="s">
        <v>44</v>
      </c>
      <c r="CF13" s="264"/>
      <c r="CG13" s="264"/>
      <c r="CH13" s="264"/>
      <c r="CI13" s="264"/>
      <c r="CJ13" s="264"/>
      <c r="CK13" s="264"/>
      <c r="CL13" s="264"/>
      <c r="CM13" s="264"/>
      <c r="CN13" s="264" t="s">
        <v>282</v>
      </c>
      <c r="CO13" s="264"/>
      <c r="CP13" s="264"/>
      <c r="CQ13" s="264"/>
      <c r="CR13" s="264"/>
      <c r="CS13" s="264"/>
      <c r="CT13" s="264"/>
      <c r="CU13" s="264"/>
      <c r="CV13" s="264"/>
      <c r="CW13" s="264" t="s">
        <v>282</v>
      </c>
      <c r="CX13" s="264"/>
      <c r="CY13" s="264"/>
      <c r="CZ13" s="264"/>
      <c r="DA13" s="264"/>
      <c r="DB13" s="264"/>
      <c r="DC13" s="264"/>
      <c r="DD13" s="264"/>
      <c r="DE13" s="264"/>
      <c r="DF13" s="114" t="s">
        <v>282</v>
      </c>
      <c r="DG13" s="114" t="s">
        <v>282</v>
      </c>
      <c r="DH13" s="114" t="s">
        <v>282</v>
      </c>
      <c r="DI13" s="114" t="s">
        <v>282</v>
      </c>
      <c r="DJ13" s="114" t="s">
        <v>282</v>
      </c>
      <c r="DK13" s="114" t="s">
        <v>282</v>
      </c>
      <c r="DL13" s="264" t="s">
        <v>282</v>
      </c>
      <c r="DM13" s="264"/>
      <c r="DN13" s="264"/>
      <c r="DO13" s="264"/>
      <c r="DP13" s="264"/>
      <c r="DQ13" s="264"/>
      <c r="DR13" s="264"/>
      <c r="DS13" s="264"/>
      <c r="DT13" s="264"/>
      <c r="DU13" s="264"/>
    </row>
    <row r="14" spans="1:125" s="12" customFormat="1" ht="12" customHeight="1">
      <c r="A14" s="311"/>
      <c r="B14" s="312"/>
      <c r="C14" s="313"/>
      <c r="D14" s="311" t="s">
        <v>11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3"/>
      <c r="X14" s="239"/>
      <c r="Y14" s="240"/>
      <c r="Z14" s="240"/>
      <c r="AA14" s="240"/>
      <c r="AB14" s="240"/>
      <c r="AC14" s="241"/>
      <c r="AD14" s="325"/>
      <c r="AE14" s="326"/>
      <c r="AF14" s="326"/>
      <c r="AG14" s="326"/>
      <c r="AH14" s="326"/>
      <c r="AI14" s="326"/>
      <c r="AJ14" s="326"/>
      <c r="AK14" s="326"/>
      <c r="AL14" s="326"/>
      <c r="AM14" s="327"/>
      <c r="AN14" s="239"/>
      <c r="AO14" s="240"/>
      <c r="AP14" s="240"/>
      <c r="AQ14" s="240"/>
      <c r="AR14" s="241"/>
      <c r="AS14" s="239"/>
      <c r="AT14" s="240"/>
      <c r="AU14" s="240"/>
      <c r="AV14" s="240"/>
      <c r="AW14" s="241"/>
      <c r="AX14" s="151">
        <f>AX15</f>
        <v>98.60000000000002</v>
      </c>
      <c r="AY14" s="270">
        <f>AY15</f>
        <v>98.60000000000002</v>
      </c>
      <c r="AZ14" s="271"/>
      <c r="BA14" s="271"/>
      <c r="BB14" s="271"/>
      <c r="BC14" s="271"/>
      <c r="BD14" s="272"/>
      <c r="BE14" s="276"/>
      <c r="BF14" s="277"/>
      <c r="BG14" s="277"/>
      <c r="BH14" s="277"/>
      <c r="BI14" s="277"/>
      <c r="BJ14" s="278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43"/>
      <c r="BZ14" s="43"/>
      <c r="CA14" s="43"/>
      <c r="CB14" s="43"/>
      <c r="CC14" s="43"/>
      <c r="CD14" s="43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153">
        <f aca="true" t="shared" si="0" ref="DF14:DL14">DF15</f>
        <v>25.6</v>
      </c>
      <c r="DG14" s="153">
        <f t="shared" si="0"/>
        <v>37.079</v>
      </c>
      <c r="DH14" s="43">
        <f t="shared" si="0"/>
        <v>1.996</v>
      </c>
      <c r="DI14" s="153">
        <f t="shared" si="0"/>
        <v>4.84</v>
      </c>
      <c r="DJ14" s="43">
        <f t="shared" si="0"/>
        <v>17.055999999999997</v>
      </c>
      <c r="DK14" s="43">
        <f t="shared" si="0"/>
        <v>12.029</v>
      </c>
      <c r="DL14" s="202">
        <f t="shared" si="0"/>
        <v>98.60000000000002</v>
      </c>
      <c r="DM14" s="202"/>
      <c r="DN14" s="202"/>
      <c r="DO14" s="202"/>
      <c r="DP14" s="202"/>
      <c r="DQ14" s="202"/>
      <c r="DR14" s="202"/>
      <c r="DS14" s="202"/>
      <c r="DT14" s="202"/>
      <c r="DU14" s="202"/>
    </row>
    <row r="15" spans="1:125" s="11" customFormat="1" ht="25.5" customHeight="1">
      <c r="A15" s="319" t="s">
        <v>0</v>
      </c>
      <c r="B15" s="320"/>
      <c r="C15" s="321"/>
      <c r="D15" s="304" t="s">
        <v>286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6"/>
      <c r="X15" s="184"/>
      <c r="Y15" s="185"/>
      <c r="Z15" s="185"/>
      <c r="AA15" s="185"/>
      <c r="AB15" s="185"/>
      <c r="AC15" s="186"/>
      <c r="AD15" s="343"/>
      <c r="AE15" s="344"/>
      <c r="AF15" s="344"/>
      <c r="AG15" s="344"/>
      <c r="AH15" s="344"/>
      <c r="AI15" s="344"/>
      <c r="AJ15" s="344"/>
      <c r="AK15" s="344"/>
      <c r="AL15" s="344"/>
      <c r="AM15" s="345"/>
      <c r="AN15" s="184"/>
      <c r="AO15" s="185"/>
      <c r="AP15" s="185"/>
      <c r="AQ15" s="185"/>
      <c r="AR15" s="186"/>
      <c r="AS15" s="184"/>
      <c r="AT15" s="185"/>
      <c r="AU15" s="185"/>
      <c r="AV15" s="185"/>
      <c r="AW15" s="186"/>
      <c r="AX15" s="109">
        <f>AX16</f>
        <v>98.60000000000002</v>
      </c>
      <c r="AY15" s="190">
        <f>AY16</f>
        <v>98.60000000000002</v>
      </c>
      <c r="AZ15" s="191"/>
      <c r="BA15" s="191"/>
      <c r="BB15" s="191"/>
      <c r="BC15" s="191"/>
      <c r="BD15" s="192"/>
      <c r="BE15" s="233"/>
      <c r="BF15" s="234"/>
      <c r="BG15" s="234"/>
      <c r="BH15" s="234"/>
      <c r="BI15" s="234"/>
      <c r="BJ15" s="235"/>
      <c r="BK15" s="233"/>
      <c r="BL15" s="234"/>
      <c r="BM15" s="234"/>
      <c r="BN15" s="234"/>
      <c r="BO15" s="234"/>
      <c r="BP15" s="234"/>
      <c r="BQ15" s="235"/>
      <c r="BR15" s="233"/>
      <c r="BS15" s="234"/>
      <c r="BT15" s="234"/>
      <c r="BU15" s="234"/>
      <c r="BV15" s="234"/>
      <c r="BW15" s="234"/>
      <c r="BX15" s="235"/>
      <c r="BY15" s="121"/>
      <c r="BZ15" s="121"/>
      <c r="CA15" s="121"/>
      <c r="CB15" s="121"/>
      <c r="CC15" s="121"/>
      <c r="CD15" s="43"/>
      <c r="CE15" s="233"/>
      <c r="CF15" s="234"/>
      <c r="CG15" s="234"/>
      <c r="CH15" s="234"/>
      <c r="CI15" s="234"/>
      <c r="CJ15" s="234"/>
      <c r="CK15" s="234"/>
      <c r="CL15" s="234"/>
      <c r="CM15" s="235"/>
      <c r="CN15" s="233"/>
      <c r="CO15" s="234"/>
      <c r="CP15" s="234"/>
      <c r="CQ15" s="234"/>
      <c r="CR15" s="234"/>
      <c r="CS15" s="234"/>
      <c r="CT15" s="234"/>
      <c r="CU15" s="234"/>
      <c r="CV15" s="235"/>
      <c r="CW15" s="233"/>
      <c r="CX15" s="234"/>
      <c r="CY15" s="234"/>
      <c r="CZ15" s="234"/>
      <c r="DA15" s="234"/>
      <c r="DB15" s="234"/>
      <c r="DC15" s="234"/>
      <c r="DD15" s="234"/>
      <c r="DE15" s="235"/>
      <c r="DF15" s="154">
        <f aca="true" t="shared" si="1" ref="DF15:DL15">DF16</f>
        <v>25.6</v>
      </c>
      <c r="DG15" s="154">
        <f t="shared" si="1"/>
        <v>37.079</v>
      </c>
      <c r="DH15" s="121">
        <f t="shared" si="1"/>
        <v>1.996</v>
      </c>
      <c r="DI15" s="154">
        <f t="shared" si="1"/>
        <v>4.84</v>
      </c>
      <c r="DJ15" s="121">
        <f t="shared" si="1"/>
        <v>17.055999999999997</v>
      </c>
      <c r="DK15" s="121">
        <f t="shared" si="1"/>
        <v>12.029</v>
      </c>
      <c r="DL15" s="190">
        <f t="shared" si="1"/>
        <v>98.60000000000002</v>
      </c>
      <c r="DM15" s="191"/>
      <c r="DN15" s="191"/>
      <c r="DO15" s="191"/>
      <c r="DP15" s="191"/>
      <c r="DQ15" s="191"/>
      <c r="DR15" s="191"/>
      <c r="DS15" s="191"/>
      <c r="DT15" s="191"/>
      <c r="DU15" s="192"/>
    </row>
    <row r="16" spans="1:125" s="11" customFormat="1" ht="30" customHeight="1">
      <c r="A16" s="319" t="s">
        <v>15</v>
      </c>
      <c r="B16" s="320"/>
      <c r="C16" s="321"/>
      <c r="D16" s="308" t="s">
        <v>287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10"/>
      <c r="X16" s="184"/>
      <c r="Y16" s="185"/>
      <c r="Z16" s="185"/>
      <c r="AA16" s="185"/>
      <c r="AB16" s="185"/>
      <c r="AC16" s="186"/>
      <c r="AD16" s="343"/>
      <c r="AE16" s="344"/>
      <c r="AF16" s="344"/>
      <c r="AG16" s="344"/>
      <c r="AH16" s="344"/>
      <c r="AI16" s="344"/>
      <c r="AJ16" s="344"/>
      <c r="AK16" s="344"/>
      <c r="AL16" s="344"/>
      <c r="AM16" s="345"/>
      <c r="AN16" s="184"/>
      <c r="AO16" s="185"/>
      <c r="AP16" s="185"/>
      <c r="AQ16" s="185"/>
      <c r="AR16" s="186"/>
      <c r="AS16" s="184"/>
      <c r="AT16" s="185"/>
      <c r="AU16" s="185"/>
      <c r="AV16" s="185"/>
      <c r="AW16" s="186"/>
      <c r="AX16" s="109">
        <f>SUM(AX17:AX41,AX44:AX47,AX50:AX51)</f>
        <v>98.60000000000002</v>
      </c>
      <c r="AY16" s="190">
        <f>SUM(AY17:BD41,AY44:BD47,AY50:BD51)</f>
        <v>98.60000000000002</v>
      </c>
      <c r="AZ16" s="191"/>
      <c r="BA16" s="191"/>
      <c r="BB16" s="191"/>
      <c r="BC16" s="191"/>
      <c r="BD16" s="192"/>
      <c r="BE16" s="233"/>
      <c r="BF16" s="234"/>
      <c r="BG16" s="234"/>
      <c r="BH16" s="234"/>
      <c r="BI16" s="234"/>
      <c r="BJ16" s="235"/>
      <c r="BK16" s="233"/>
      <c r="BL16" s="234"/>
      <c r="BM16" s="234"/>
      <c r="BN16" s="234"/>
      <c r="BO16" s="234"/>
      <c r="BP16" s="234"/>
      <c r="BQ16" s="235"/>
      <c r="BR16" s="233"/>
      <c r="BS16" s="234"/>
      <c r="BT16" s="234"/>
      <c r="BU16" s="234"/>
      <c r="BV16" s="234"/>
      <c r="BW16" s="234"/>
      <c r="BX16" s="235"/>
      <c r="BY16" s="121"/>
      <c r="BZ16" s="121"/>
      <c r="CA16" s="121"/>
      <c r="CB16" s="121"/>
      <c r="CC16" s="121"/>
      <c r="CD16" s="43"/>
      <c r="CE16" s="233"/>
      <c r="CF16" s="234"/>
      <c r="CG16" s="234"/>
      <c r="CH16" s="234"/>
      <c r="CI16" s="234"/>
      <c r="CJ16" s="234"/>
      <c r="CK16" s="234"/>
      <c r="CL16" s="234"/>
      <c r="CM16" s="235"/>
      <c r="CN16" s="233"/>
      <c r="CO16" s="234"/>
      <c r="CP16" s="234"/>
      <c r="CQ16" s="234"/>
      <c r="CR16" s="234"/>
      <c r="CS16" s="234"/>
      <c r="CT16" s="234"/>
      <c r="CU16" s="234"/>
      <c r="CV16" s="235"/>
      <c r="CW16" s="233"/>
      <c r="CX16" s="234"/>
      <c r="CY16" s="234"/>
      <c r="CZ16" s="234"/>
      <c r="DA16" s="234"/>
      <c r="DB16" s="234"/>
      <c r="DC16" s="234"/>
      <c r="DD16" s="234"/>
      <c r="DE16" s="235"/>
      <c r="DF16" s="154">
        <f>SUM(DF17:DF51)</f>
        <v>25.6</v>
      </c>
      <c r="DG16" s="154">
        <f>SUM(DG17:DG51)</f>
        <v>37.079</v>
      </c>
      <c r="DH16" s="121">
        <f>SUM(DH17:DH51)</f>
        <v>1.996</v>
      </c>
      <c r="DI16" s="154">
        <f>SUM(DI17:DI47)</f>
        <v>4.84</v>
      </c>
      <c r="DJ16" s="121">
        <f>SUM(DJ17:DJ51)</f>
        <v>17.055999999999997</v>
      </c>
      <c r="DK16" s="121">
        <f>SUM(DK17:DK51)</f>
        <v>12.029</v>
      </c>
      <c r="DL16" s="190">
        <f>SUM(DL17:DU51)</f>
        <v>98.60000000000002</v>
      </c>
      <c r="DM16" s="191"/>
      <c r="DN16" s="191"/>
      <c r="DO16" s="191"/>
      <c r="DP16" s="191"/>
      <c r="DQ16" s="191"/>
      <c r="DR16" s="191"/>
      <c r="DS16" s="191"/>
      <c r="DT16" s="191"/>
      <c r="DU16" s="192"/>
    </row>
    <row r="17" spans="1:125" s="66" customFormat="1" ht="12.75" customHeight="1">
      <c r="A17" s="175" t="s">
        <v>264</v>
      </c>
      <c r="B17" s="176"/>
      <c r="C17" s="177"/>
      <c r="D17" s="249" t="s">
        <v>323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1"/>
      <c r="X17" s="175" t="s">
        <v>292</v>
      </c>
      <c r="Y17" s="176"/>
      <c r="Z17" s="176"/>
      <c r="AA17" s="176"/>
      <c r="AB17" s="176"/>
      <c r="AC17" s="104"/>
      <c r="AD17" s="166" t="s">
        <v>268</v>
      </c>
      <c r="AE17" s="167"/>
      <c r="AF17" s="167"/>
      <c r="AG17" s="167"/>
      <c r="AH17" s="167"/>
      <c r="AI17" s="167"/>
      <c r="AJ17" s="167"/>
      <c r="AK17" s="167"/>
      <c r="AL17" s="167"/>
      <c r="AM17" s="168"/>
      <c r="AN17" s="175" t="s">
        <v>349</v>
      </c>
      <c r="AO17" s="176"/>
      <c r="AP17" s="176"/>
      <c r="AQ17" s="176"/>
      <c r="AR17" s="177"/>
      <c r="AS17" s="175" t="s">
        <v>350</v>
      </c>
      <c r="AT17" s="176"/>
      <c r="AU17" s="176"/>
      <c r="AV17" s="176"/>
      <c r="AW17" s="177"/>
      <c r="AX17" s="72">
        <v>8.09</v>
      </c>
      <c r="AY17" s="169">
        <v>8.09</v>
      </c>
      <c r="AZ17" s="170"/>
      <c r="BA17" s="170"/>
      <c r="BB17" s="170"/>
      <c r="BC17" s="170"/>
      <c r="BD17" s="171"/>
      <c r="BE17" s="166">
        <v>0</v>
      </c>
      <c r="BF17" s="167"/>
      <c r="BG17" s="167"/>
      <c r="BH17" s="167"/>
      <c r="BI17" s="167"/>
      <c r="BJ17" s="168"/>
      <c r="BK17" s="51"/>
      <c r="BL17" s="71"/>
      <c r="BM17" s="71"/>
      <c r="BN17" s="71"/>
      <c r="BO17" s="71"/>
      <c r="BP17" s="71"/>
      <c r="BQ17" s="52"/>
      <c r="BR17" s="51"/>
      <c r="BS17" s="71"/>
      <c r="BT17" s="71"/>
      <c r="BU17" s="71"/>
      <c r="BV17" s="71"/>
      <c r="BW17" s="71"/>
      <c r="BX17" s="52"/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112">
        <v>0</v>
      </c>
      <c r="CE17" s="166">
        <f>CI19</f>
        <v>0</v>
      </c>
      <c r="CF17" s="167"/>
      <c r="CG17" s="167"/>
      <c r="CH17" s="167"/>
      <c r="CI17" s="167"/>
      <c r="CJ17" s="167"/>
      <c r="CK17" s="167"/>
      <c r="CL17" s="167"/>
      <c r="CM17" s="168"/>
      <c r="CN17" s="119"/>
      <c r="CO17" s="120"/>
      <c r="CP17" s="120"/>
      <c r="CQ17" s="120"/>
      <c r="CR17" s="120"/>
      <c r="CS17" s="120"/>
      <c r="CT17" s="120"/>
      <c r="CU17" s="120"/>
      <c r="CV17" s="121"/>
      <c r="CW17" s="119"/>
      <c r="CX17" s="120"/>
      <c r="CY17" s="120"/>
      <c r="CZ17" s="120"/>
      <c r="DA17" s="120"/>
      <c r="DB17" s="120"/>
      <c r="DC17" s="120"/>
      <c r="DD17" s="120"/>
      <c r="DE17" s="121"/>
      <c r="DF17" s="152">
        <v>6.4</v>
      </c>
      <c r="DG17" s="152">
        <v>1.69</v>
      </c>
      <c r="DH17" s="52">
        <v>0</v>
      </c>
      <c r="DI17" s="52">
        <v>0</v>
      </c>
      <c r="DJ17" s="52">
        <v>0</v>
      </c>
      <c r="DK17" s="112">
        <v>0</v>
      </c>
      <c r="DL17" s="169">
        <f>DF17+DG17+DH17+DI17+DJ17+DK17</f>
        <v>8.09</v>
      </c>
      <c r="DM17" s="170"/>
      <c r="DN17" s="170"/>
      <c r="DO17" s="170"/>
      <c r="DP17" s="170"/>
      <c r="DQ17" s="170"/>
      <c r="DR17" s="170"/>
      <c r="DS17" s="170"/>
      <c r="DT17" s="170"/>
      <c r="DU17" s="171"/>
    </row>
    <row r="18" spans="1:125" s="66" customFormat="1" ht="11.25">
      <c r="A18" s="175" t="s">
        <v>265</v>
      </c>
      <c r="B18" s="176"/>
      <c r="C18" s="177"/>
      <c r="D18" s="249" t="s">
        <v>324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1"/>
      <c r="X18" s="175" t="s">
        <v>292</v>
      </c>
      <c r="Y18" s="176"/>
      <c r="Z18" s="176"/>
      <c r="AA18" s="176"/>
      <c r="AB18" s="176"/>
      <c r="AC18" s="104"/>
      <c r="AD18" s="166" t="s">
        <v>268</v>
      </c>
      <c r="AE18" s="167"/>
      <c r="AF18" s="167"/>
      <c r="AG18" s="167"/>
      <c r="AH18" s="167"/>
      <c r="AI18" s="167"/>
      <c r="AJ18" s="167"/>
      <c r="AK18" s="167"/>
      <c r="AL18" s="167"/>
      <c r="AM18" s="168"/>
      <c r="AN18" s="175" t="s">
        <v>349</v>
      </c>
      <c r="AO18" s="176"/>
      <c r="AP18" s="176"/>
      <c r="AQ18" s="176"/>
      <c r="AR18" s="177"/>
      <c r="AS18" s="175" t="s">
        <v>350</v>
      </c>
      <c r="AT18" s="176"/>
      <c r="AU18" s="176"/>
      <c r="AV18" s="176"/>
      <c r="AW18" s="177"/>
      <c r="AX18" s="72">
        <v>8.09</v>
      </c>
      <c r="AY18" s="169">
        <v>8.09</v>
      </c>
      <c r="AZ18" s="170"/>
      <c r="BA18" s="170"/>
      <c r="BB18" s="170"/>
      <c r="BC18" s="170"/>
      <c r="BD18" s="171"/>
      <c r="BE18" s="166">
        <v>0</v>
      </c>
      <c r="BF18" s="167"/>
      <c r="BG18" s="167"/>
      <c r="BH18" s="167"/>
      <c r="BI18" s="167"/>
      <c r="BJ18" s="168"/>
      <c r="BK18" s="51"/>
      <c r="BL18" s="71"/>
      <c r="BM18" s="71"/>
      <c r="BN18" s="71"/>
      <c r="BO18" s="71"/>
      <c r="BP18" s="71"/>
      <c r="BQ18" s="52"/>
      <c r="BR18" s="51"/>
      <c r="BS18" s="71"/>
      <c r="BT18" s="71"/>
      <c r="BU18" s="71"/>
      <c r="BV18" s="71"/>
      <c r="BW18" s="71"/>
      <c r="BX18" s="52"/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112">
        <v>0</v>
      </c>
      <c r="CE18" s="166">
        <v>0</v>
      </c>
      <c r="CF18" s="167"/>
      <c r="CG18" s="167"/>
      <c r="CH18" s="167"/>
      <c r="CI18" s="167"/>
      <c r="CJ18" s="167"/>
      <c r="CK18" s="167"/>
      <c r="CL18" s="167"/>
      <c r="CM18" s="168"/>
      <c r="CN18" s="119"/>
      <c r="CO18" s="120"/>
      <c r="CP18" s="120"/>
      <c r="CQ18" s="120"/>
      <c r="CR18" s="120"/>
      <c r="CS18" s="120"/>
      <c r="CT18" s="120"/>
      <c r="CU18" s="120"/>
      <c r="CV18" s="121"/>
      <c r="CW18" s="119"/>
      <c r="CX18" s="120"/>
      <c r="CY18" s="120"/>
      <c r="CZ18" s="120"/>
      <c r="DA18" s="120"/>
      <c r="DB18" s="120"/>
      <c r="DC18" s="120"/>
      <c r="DD18" s="120"/>
      <c r="DE18" s="121"/>
      <c r="DF18" s="152">
        <v>6.4</v>
      </c>
      <c r="DG18" s="152">
        <v>1.69</v>
      </c>
      <c r="DH18" s="52">
        <v>0</v>
      </c>
      <c r="DI18" s="52">
        <v>0</v>
      </c>
      <c r="DJ18" s="52">
        <v>0</v>
      </c>
      <c r="DK18" s="112">
        <v>0</v>
      </c>
      <c r="DL18" s="169">
        <f aca="true" t="shared" si="2" ref="DL18:DL30">DF18+DG18+DH18+DI18+DJ18+DK18</f>
        <v>8.09</v>
      </c>
      <c r="DM18" s="170"/>
      <c r="DN18" s="170"/>
      <c r="DO18" s="170"/>
      <c r="DP18" s="170"/>
      <c r="DQ18" s="170"/>
      <c r="DR18" s="170"/>
      <c r="DS18" s="170"/>
      <c r="DT18" s="170"/>
      <c r="DU18" s="171"/>
    </row>
    <row r="19" spans="1:125" s="62" customFormat="1" ht="11.25">
      <c r="A19" s="175" t="s">
        <v>266</v>
      </c>
      <c r="B19" s="176"/>
      <c r="C19" s="177"/>
      <c r="D19" s="249" t="s">
        <v>311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5"/>
      <c r="X19" s="175" t="s">
        <v>292</v>
      </c>
      <c r="Y19" s="176"/>
      <c r="Z19" s="176"/>
      <c r="AA19" s="176"/>
      <c r="AB19" s="176"/>
      <c r="AC19" s="104"/>
      <c r="AD19" s="166" t="s">
        <v>268</v>
      </c>
      <c r="AE19" s="167"/>
      <c r="AF19" s="167"/>
      <c r="AG19" s="167"/>
      <c r="AH19" s="167"/>
      <c r="AI19" s="167"/>
      <c r="AJ19" s="167"/>
      <c r="AK19" s="167"/>
      <c r="AL19" s="167"/>
      <c r="AM19" s="168"/>
      <c r="AN19" s="175" t="s">
        <v>349</v>
      </c>
      <c r="AO19" s="176"/>
      <c r="AP19" s="176"/>
      <c r="AQ19" s="176"/>
      <c r="AR19" s="177"/>
      <c r="AS19" s="175" t="s">
        <v>350</v>
      </c>
      <c r="AT19" s="176"/>
      <c r="AU19" s="176"/>
      <c r="AV19" s="176"/>
      <c r="AW19" s="177"/>
      <c r="AX19" s="72">
        <v>13.438</v>
      </c>
      <c r="AY19" s="169">
        <v>13.438</v>
      </c>
      <c r="AZ19" s="170"/>
      <c r="BA19" s="170"/>
      <c r="BB19" s="170"/>
      <c r="BC19" s="170"/>
      <c r="BD19" s="171"/>
      <c r="BE19" s="166">
        <v>0</v>
      </c>
      <c r="BF19" s="167"/>
      <c r="BG19" s="167"/>
      <c r="BH19" s="167"/>
      <c r="BI19" s="167"/>
      <c r="BJ19" s="168"/>
      <c r="BK19" s="51"/>
      <c r="BL19" s="71"/>
      <c r="BM19" s="71"/>
      <c r="BN19" s="71"/>
      <c r="BO19" s="71"/>
      <c r="BP19" s="71"/>
      <c r="BQ19" s="52"/>
      <c r="BR19" s="51"/>
      <c r="BS19" s="71"/>
      <c r="BT19" s="71"/>
      <c r="BU19" s="71"/>
      <c r="BV19" s="71"/>
      <c r="BW19" s="71"/>
      <c r="BX19" s="52"/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112">
        <v>0</v>
      </c>
      <c r="CE19" s="166">
        <v>0</v>
      </c>
      <c r="CF19" s="167"/>
      <c r="CG19" s="167"/>
      <c r="CH19" s="167"/>
      <c r="CI19" s="167"/>
      <c r="CJ19" s="167"/>
      <c r="CK19" s="167"/>
      <c r="CL19" s="167"/>
      <c r="CM19" s="168"/>
      <c r="CN19" s="119"/>
      <c r="CO19" s="120"/>
      <c r="CP19" s="120"/>
      <c r="CQ19" s="120"/>
      <c r="CR19" s="120"/>
      <c r="CS19" s="120"/>
      <c r="CT19" s="120"/>
      <c r="CU19" s="120"/>
      <c r="CV19" s="121"/>
      <c r="CW19" s="119"/>
      <c r="CX19" s="120"/>
      <c r="CY19" s="120"/>
      <c r="CZ19" s="120"/>
      <c r="DA19" s="120"/>
      <c r="DB19" s="120"/>
      <c r="DC19" s="120"/>
      <c r="DD19" s="120"/>
      <c r="DE19" s="121"/>
      <c r="DF19" s="152">
        <v>6.4</v>
      </c>
      <c r="DG19" s="152">
        <v>7.038</v>
      </c>
      <c r="DH19" s="52">
        <v>0</v>
      </c>
      <c r="DI19" s="52">
        <v>0</v>
      </c>
      <c r="DJ19" s="52">
        <v>0</v>
      </c>
      <c r="DK19" s="112">
        <v>0</v>
      </c>
      <c r="DL19" s="169">
        <f t="shared" si="2"/>
        <v>13.438</v>
      </c>
      <c r="DM19" s="170"/>
      <c r="DN19" s="170"/>
      <c r="DO19" s="170"/>
      <c r="DP19" s="170"/>
      <c r="DQ19" s="170"/>
      <c r="DR19" s="170"/>
      <c r="DS19" s="170"/>
      <c r="DT19" s="170"/>
      <c r="DU19" s="171"/>
    </row>
    <row r="20" spans="1:125" s="62" customFormat="1" ht="11.25">
      <c r="A20" s="175" t="s">
        <v>267</v>
      </c>
      <c r="B20" s="176"/>
      <c r="C20" s="177"/>
      <c r="D20" s="249" t="s">
        <v>372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175" t="s">
        <v>292</v>
      </c>
      <c r="Y20" s="176"/>
      <c r="Z20" s="176"/>
      <c r="AA20" s="176"/>
      <c r="AB20" s="176"/>
      <c r="AC20" s="104"/>
      <c r="AD20" s="166" t="s">
        <v>268</v>
      </c>
      <c r="AE20" s="167"/>
      <c r="AF20" s="167"/>
      <c r="AG20" s="167"/>
      <c r="AH20" s="167"/>
      <c r="AI20" s="167"/>
      <c r="AJ20" s="167"/>
      <c r="AK20" s="167"/>
      <c r="AL20" s="167"/>
      <c r="AM20" s="168"/>
      <c r="AN20" s="175" t="s">
        <v>349</v>
      </c>
      <c r="AO20" s="176"/>
      <c r="AP20" s="176"/>
      <c r="AQ20" s="176"/>
      <c r="AR20" s="177"/>
      <c r="AS20" s="175" t="s">
        <v>350</v>
      </c>
      <c r="AT20" s="176"/>
      <c r="AU20" s="176"/>
      <c r="AV20" s="176"/>
      <c r="AW20" s="177"/>
      <c r="AX20" s="72">
        <v>13.438</v>
      </c>
      <c r="AY20" s="169">
        <v>13.438</v>
      </c>
      <c r="AZ20" s="170"/>
      <c r="BA20" s="170"/>
      <c r="BB20" s="170"/>
      <c r="BC20" s="170"/>
      <c r="BD20" s="171"/>
      <c r="BE20" s="166">
        <v>0</v>
      </c>
      <c r="BF20" s="167"/>
      <c r="BG20" s="167"/>
      <c r="BH20" s="167"/>
      <c r="BI20" s="167"/>
      <c r="BJ20" s="168"/>
      <c r="BK20" s="51"/>
      <c r="BL20" s="71"/>
      <c r="BM20" s="71"/>
      <c r="BN20" s="71"/>
      <c r="BO20" s="71"/>
      <c r="BP20" s="71"/>
      <c r="BQ20" s="52"/>
      <c r="BR20" s="51"/>
      <c r="BS20" s="71"/>
      <c r="BT20" s="71"/>
      <c r="BU20" s="71"/>
      <c r="BV20" s="71"/>
      <c r="BW20" s="71"/>
      <c r="BX20" s="52"/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112">
        <v>0</v>
      </c>
      <c r="CE20" s="166">
        <v>0</v>
      </c>
      <c r="CF20" s="167"/>
      <c r="CG20" s="167"/>
      <c r="CH20" s="167"/>
      <c r="CI20" s="167"/>
      <c r="CJ20" s="167"/>
      <c r="CK20" s="167"/>
      <c r="CL20" s="167"/>
      <c r="CM20" s="168"/>
      <c r="CN20" s="119"/>
      <c r="CO20" s="120"/>
      <c r="CP20" s="120"/>
      <c r="CQ20" s="120"/>
      <c r="CR20" s="120"/>
      <c r="CS20" s="120"/>
      <c r="CT20" s="120"/>
      <c r="CU20" s="120"/>
      <c r="CV20" s="121"/>
      <c r="CW20" s="119"/>
      <c r="CX20" s="120"/>
      <c r="CY20" s="120"/>
      <c r="CZ20" s="120"/>
      <c r="DA20" s="120"/>
      <c r="DB20" s="120"/>
      <c r="DC20" s="120"/>
      <c r="DD20" s="120"/>
      <c r="DE20" s="121"/>
      <c r="DF20" s="152">
        <v>6.4</v>
      </c>
      <c r="DG20" s="152">
        <v>7.038</v>
      </c>
      <c r="DH20" s="52">
        <v>0</v>
      </c>
      <c r="DI20" s="52">
        <v>0</v>
      </c>
      <c r="DJ20" s="52">
        <v>0</v>
      </c>
      <c r="DK20" s="112">
        <v>0</v>
      </c>
      <c r="DL20" s="169">
        <f t="shared" si="2"/>
        <v>13.438</v>
      </c>
      <c r="DM20" s="170"/>
      <c r="DN20" s="170"/>
      <c r="DO20" s="170"/>
      <c r="DP20" s="170"/>
      <c r="DQ20" s="170"/>
      <c r="DR20" s="170"/>
      <c r="DS20" s="170"/>
      <c r="DT20" s="170"/>
      <c r="DU20" s="171"/>
    </row>
    <row r="21" spans="1:125" s="62" customFormat="1" ht="11.25">
      <c r="A21" s="175" t="s">
        <v>299</v>
      </c>
      <c r="B21" s="176"/>
      <c r="C21" s="177"/>
      <c r="D21" s="249" t="s">
        <v>312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1"/>
      <c r="X21" s="175" t="s">
        <v>292</v>
      </c>
      <c r="Y21" s="176"/>
      <c r="Z21" s="176"/>
      <c r="AA21" s="176"/>
      <c r="AB21" s="176"/>
      <c r="AC21" s="104"/>
      <c r="AD21" s="166" t="s">
        <v>268</v>
      </c>
      <c r="AE21" s="167"/>
      <c r="AF21" s="167"/>
      <c r="AG21" s="167"/>
      <c r="AH21" s="167"/>
      <c r="AI21" s="167"/>
      <c r="AJ21" s="167"/>
      <c r="AK21" s="167"/>
      <c r="AL21" s="167"/>
      <c r="AM21" s="168"/>
      <c r="AN21" s="175" t="s">
        <v>349</v>
      </c>
      <c r="AO21" s="176"/>
      <c r="AP21" s="176"/>
      <c r="AQ21" s="176"/>
      <c r="AR21" s="177"/>
      <c r="AS21" s="175" t="s">
        <v>278</v>
      </c>
      <c r="AT21" s="176"/>
      <c r="AU21" s="176"/>
      <c r="AV21" s="176"/>
      <c r="AW21" s="177"/>
      <c r="AX21" s="72">
        <v>13.86</v>
      </c>
      <c r="AY21" s="169">
        <v>13.86</v>
      </c>
      <c r="AZ21" s="170"/>
      <c r="BA21" s="170"/>
      <c r="BB21" s="170"/>
      <c r="BC21" s="170"/>
      <c r="BD21" s="171"/>
      <c r="BE21" s="166">
        <v>0</v>
      </c>
      <c r="BF21" s="167"/>
      <c r="BG21" s="167"/>
      <c r="BH21" s="167"/>
      <c r="BI21" s="167"/>
      <c r="BJ21" s="168"/>
      <c r="BK21" s="51"/>
      <c r="BL21" s="71"/>
      <c r="BM21" s="71"/>
      <c r="BN21" s="71"/>
      <c r="BO21" s="71"/>
      <c r="BP21" s="71"/>
      <c r="BQ21" s="52"/>
      <c r="BR21" s="51"/>
      <c r="BS21" s="71"/>
      <c r="BT21" s="71"/>
      <c r="BU21" s="71"/>
      <c r="BV21" s="71"/>
      <c r="BW21" s="71"/>
      <c r="BX21" s="52"/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112">
        <v>0</v>
      </c>
      <c r="CE21" s="166">
        <v>0</v>
      </c>
      <c r="CF21" s="167"/>
      <c r="CG21" s="167"/>
      <c r="CH21" s="167"/>
      <c r="CI21" s="167"/>
      <c r="CJ21" s="167"/>
      <c r="CK21" s="167"/>
      <c r="CL21" s="167"/>
      <c r="CM21" s="168"/>
      <c r="CN21" s="119"/>
      <c r="CO21" s="120"/>
      <c r="CP21" s="120"/>
      <c r="CQ21" s="120"/>
      <c r="CR21" s="120"/>
      <c r="CS21" s="120"/>
      <c r="CT21" s="120"/>
      <c r="CU21" s="120"/>
      <c r="CV21" s="121"/>
      <c r="CW21" s="119"/>
      <c r="CX21" s="120"/>
      <c r="CY21" s="120"/>
      <c r="CZ21" s="120"/>
      <c r="DA21" s="120"/>
      <c r="DB21" s="120"/>
      <c r="DC21" s="120"/>
      <c r="DD21" s="120"/>
      <c r="DE21" s="121"/>
      <c r="DF21" s="52">
        <v>0</v>
      </c>
      <c r="DG21" s="152">
        <v>9.1</v>
      </c>
      <c r="DH21" s="52">
        <v>0</v>
      </c>
      <c r="DI21" s="52">
        <v>0</v>
      </c>
      <c r="DJ21" s="152">
        <v>4.76</v>
      </c>
      <c r="DK21" s="112">
        <v>0</v>
      </c>
      <c r="DL21" s="169">
        <f t="shared" si="2"/>
        <v>13.86</v>
      </c>
      <c r="DM21" s="170"/>
      <c r="DN21" s="170"/>
      <c r="DO21" s="170"/>
      <c r="DP21" s="170"/>
      <c r="DQ21" s="170"/>
      <c r="DR21" s="170"/>
      <c r="DS21" s="170"/>
      <c r="DT21" s="170"/>
      <c r="DU21" s="171"/>
    </row>
    <row r="22" spans="1:125" s="62" customFormat="1" ht="11.25">
      <c r="A22" s="175" t="s">
        <v>300</v>
      </c>
      <c r="B22" s="176"/>
      <c r="C22" s="177"/>
      <c r="D22" s="249" t="s">
        <v>313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1"/>
      <c r="X22" s="175" t="s">
        <v>292</v>
      </c>
      <c r="Y22" s="176"/>
      <c r="Z22" s="176"/>
      <c r="AA22" s="176"/>
      <c r="AB22" s="176"/>
      <c r="AC22" s="104"/>
      <c r="AD22" s="166" t="s">
        <v>268</v>
      </c>
      <c r="AE22" s="167"/>
      <c r="AF22" s="167"/>
      <c r="AG22" s="167"/>
      <c r="AH22" s="167"/>
      <c r="AI22" s="167"/>
      <c r="AJ22" s="167"/>
      <c r="AK22" s="167"/>
      <c r="AL22" s="167"/>
      <c r="AM22" s="168"/>
      <c r="AN22" s="175" t="s">
        <v>349</v>
      </c>
      <c r="AO22" s="176"/>
      <c r="AP22" s="176"/>
      <c r="AQ22" s="176"/>
      <c r="AR22" s="177"/>
      <c r="AS22" s="175" t="s">
        <v>278</v>
      </c>
      <c r="AT22" s="176"/>
      <c r="AU22" s="176"/>
      <c r="AV22" s="176"/>
      <c r="AW22" s="177"/>
      <c r="AX22" s="72">
        <v>13.86</v>
      </c>
      <c r="AY22" s="169">
        <v>13.86</v>
      </c>
      <c r="AZ22" s="170"/>
      <c r="BA22" s="170"/>
      <c r="BB22" s="170"/>
      <c r="BC22" s="170"/>
      <c r="BD22" s="171"/>
      <c r="BE22" s="166">
        <v>0</v>
      </c>
      <c r="BF22" s="167"/>
      <c r="BG22" s="167"/>
      <c r="BH22" s="167"/>
      <c r="BI22" s="167"/>
      <c r="BJ22" s="168"/>
      <c r="BK22" s="51"/>
      <c r="BL22" s="71"/>
      <c r="BM22" s="71"/>
      <c r="BN22" s="71"/>
      <c r="BO22" s="71"/>
      <c r="BP22" s="71"/>
      <c r="BQ22" s="52"/>
      <c r="BR22" s="51"/>
      <c r="BS22" s="71"/>
      <c r="BT22" s="71"/>
      <c r="BU22" s="71"/>
      <c r="BV22" s="71"/>
      <c r="BW22" s="71"/>
      <c r="BX22" s="52"/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112">
        <v>0</v>
      </c>
      <c r="CE22" s="166">
        <v>0</v>
      </c>
      <c r="CF22" s="167"/>
      <c r="CG22" s="167"/>
      <c r="CH22" s="167"/>
      <c r="CI22" s="167"/>
      <c r="CJ22" s="167"/>
      <c r="CK22" s="167"/>
      <c r="CL22" s="167"/>
      <c r="CM22" s="168"/>
      <c r="CN22" s="119"/>
      <c r="CO22" s="120"/>
      <c r="CP22" s="120"/>
      <c r="CQ22" s="120"/>
      <c r="CR22" s="120"/>
      <c r="CS22" s="120"/>
      <c r="CT22" s="120"/>
      <c r="CU22" s="120"/>
      <c r="CV22" s="121"/>
      <c r="CW22" s="119"/>
      <c r="CX22" s="120"/>
      <c r="CY22" s="120"/>
      <c r="CZ22" s="120"/>
      <c r="DA22" s="120"/>
      <c r="DB22" s="120"/>
      <c r="DC22" s="120"/>
      <c r="DD22" s="120"/>
      <c r="DE22" s="121"/>
      <c r="DF22" s="52">
        <v>0</v>
      </c>
      <c r="DG22" s="152">
        <v>9.1</v>
      </c>
      <c r="DH22" s="52">
        <v>0</v>
      </c>
      <c r="DI22" s="52">
        <v>0</v>
      </c>
      <c r="DJ22" s="152">
        <v>4.76</v>
      </c>
      <c r="DK22" s="112">
        <v>0</v>
      </c>
      <c r="DL22" s="169">
        <f t="shared" si="2"/>
        <v>13.86</v>
      </c>
      <c r="DM22" s="170"/>
      <c r="DN22" s="170"/>
      <c r="DO22" s="170"/>
      <c r="DP22" s="170"/>
      <c r="DQ22" s="170"/>
      <c r="DR22" s="170"/>
      <c r="DS22" s="170"/>
      <c r="DT22" s="170"/>
      <c r="DU22" s="171"/>
    </row>
    <row r="23" spans="1:125" s="47" customFormat="1" ht="36.75" customHeight="1">
      <c r="A23" s="166" t="s">
        <v>301</v>
      </c>
      <c r="B23" s="167"/>
      <c r="C23" s="168"/>
      <c r="D23" s="218" t="s">
        <v>325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  <c r="X23" s="316" t="s">
        <v>292</v>
      </c>
      <c r="Y23" s="317"/>
      <c r="Z23" s="317"/>
      <c r="AA23" s="317"/>
      <c r="AB23" s="317"/>
      <c r="AC23" s="318"/>
      <c r="AD23" s="166" t="s">
        <v>268</v>
      </c>
      <c r="AE23" s="167"/>
      <c r="AF23" s="167"/>
      <c r="AG23" s="167"/>
      <c r="AH23" s="167"/>
      <c r="AI23" s="167"/>
      <c r="AJ23" s="167"/>
      <c r="AK23" s="167"/>
      <c r="AL23" s="167"/>
      <c r="AM23" s="168"/>
      <c r="AN23" s="178">
        <v>2015</v>
      </c>
      <c r="AO23" s="179"/>
      <c r="AP23" s="179"/>
      <c r="AQ23" s="179"/>
      <c r="AR23" s="180"/>
      <c r="AS23" s="178">
        <v>2016</v>
      </c>
      <c r="AT23" s="179"/>
      <c r="AU23" s="179"/>
      <c r="AV23" s="179"/>
      <c r="AW23" s="180"/>
      <c r="AX23" s="51">
        <v>0</v>
      </c>
      <c r="AY23" s="166">
        <v>0</v>
      </c>
      <c r="AZ23" s="167"/>
      <c r="BA23" s="167"/>
      <c r="BB23" s="167"/>
      <c r="BC23" s="167"/>
      <c r="BD23" s="168"/>
      <c r="BE23" s="166">
        <v>0</v>
      </c>
      <c r="BF23" s="167"/>
      <c r="BG23" s="167"/>
      <c r="BH23" s="167"/>
      <c r="BI23" s="167"/>
      <c r="BJ23" s="168"/>
      <c r="BK23" s="51"/>
      <c r="BL23" s="71"/>
      <c r="BM23" s="71"/>
      <c r="BN23" s="71"/>
      <c r="BO23" s="71"/>
      <c r="BP23" s="71"/>
      <c r="BQ23" s="52"/>
      <c r="BR23" s="51"/>
      <c r="BS23" s="71"/>
      <c r="BT23" s="71"/>
      <c r="BU23" s="71"/>
      <c r="BV23" s="71"/>
      <c r="BW23" s="71"/>
      <c r="BX23" s="52"/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112">
        <v>0</v>
      </c>
      <c r="CE23" s="166">
        <v>0</v>
      </c>
      <c r="CF23" s="167"/>
      <c r="CG23" s="167"/>
      <c r="CH23" s="167"/>
      <c r="CI23" s="167"/>
      <c r="CJ23" s="167"/>
      <c r="CK23" s="167"/>
      <c r="CL23" s="167"/>
      <c r="CM23" s="168"/>
      <c r="CN23" s="119"/>
      <c r="CO23" s="120"/>
      <c r="CP23" s="120"/>
      <c r="CQ23" s="120"/>
      <c r="CR23" s="120"/>
      <c r="CS23" s="120"/>
      <c r="CT23" s="120"/>
      <c r="CU23" s="120"/>
      <c r="CV23" s="121"/>
      <c r="CW23" s="119"/>
      <c r="CX23" s="120"/>
      <c r="CY23" s="120"/>
      <c r="CZ23" s="120"/>
      <c r="DA23" s="120"/>
      <c r="DB23" s="120"/>
      <c r="DC23" s="120"/>
      <c r="DD23" s="120"/>
      <c r="DE23" s="121"/>
      <c r="DF23" s="52">
        <v>0</v>
      </c>
      <c r="DG23" s="52">
        <v>0</v>
      </c>
      <c r="DH23" s="52">
        <v>0</v>
      </c>
      <c r="DI23" s="52">
        <v>0</v>
      </c>
      <c r="DJ23" s="52">
        <v>0</v>
      </c>
      <c r="DK23" s="112">
        <v>0</v>
      </c>
      <c r="DL23" s="166">
        <f>DF23+DG23+DH23+DI23+DJ23+DK23</f>
        <v>0</v>
      </c>
      <c r="DM23" s="167"/>
      <c r="DN23" s="167"/>
      <c r="DO23" s="167"/>
      <c r="DP23" s="167"/>
      <c r="DQ23" s="167"/>
      <c r="DR23" s="167"/>
      <c r="DS23" s="167"/>
      <c r="DT23" s="167"/>
      <c r="DU23" s="168"/>
    </row>
    <row r="24" spans="1:125" s="47" customFormat="1" ht="36.75" customHeight="1">
      <c r="A24" s="166" t="s">
        <v>353</v>
      </c>
      <c r="B24" s="167"/>
      <c r="C24" s="168"/>
      <c r="D24" s="218" t="s">
        <v>326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  <c r="X24" s="316" t="s">
        <v>292</v>
      </c>
      <c r="Y24" s="317"/>
      <c r="Z24" s="317"/>
      <c r="AA24" s="317"/>
      <c r="AB24" s="317"/>
      <c r="AC24" s="318"/>
      <c r="AD24" s="166" t="s">
        <v>268</v>
      </c>
      <c r="AE24" s="167"/>
      <c r="AF24" s="167"/>
      <c r="AG24" s="167"/>
      <c r="AH24" s="167"/>
      <c r="AI24" s="167"/>
      <c r="AJ24" s="167"/>
      <c r="AK24" s="167"/>
      <c r="AL24" s="167"/>
      <c r="AM24" s="168"/>
      <c r="AN24" s="178">
        <v>2018</v>
      </c>
      <c r="AO24" s="179"/>
      <c r="AP24" s="179"/>
      <c r="AQ24" s="179"/>
      <c r="AR24" s="180"/>
      <c r="AS24" s="178">
        <v>2019</v>
      </c>
      <c r="AT24" s="179"/>
      <c r="AU24" s="179"/>
      <c r="AV24" s="179"/>
      <c r="AW24" s="180"/>
      <c r="AX24" s="51">
        <v>0</v>
      </c>
      <c r="AY24" s="166">
        <v>0</v>
      </c>
      <c r="AZ24" s="167"/>
      <c r="BA24" s="167"/>
      <c r="BB24" s="167"/>
      <c r="BC24" s="167"/>
      <c r="BD24" s="168"/>
      <c r="BE24" s="166">
        <v>0</v>
      </c>
      <c r="BF24" s="167"/>
      <c r="BG24" s="167"/>
      <c r="BH24" s="167"/>
      <c r="BI24" s="167"/>
      <c r="BJ24" s="168"/>
      <c r="BK24" s="51"/>
      <c r="BL24" s="71"/>
      <c r="BM24" s="71"/>
      <c r="BN24" s="71"/>
      <c r="BO24" s="71"/>
      <c r="BP24" s="71"/>
      <c r="BQ24" s="52"/>
      <c r="BR24" s="51"/>
      <c r="BS24" s="71"/>
      <c r="BT24" s="71"/>
      <c r="BU24" s="71"/>
      <c r="BV24" s="71"/>
      <c r="BW24" s="71"/>
      <c r="BX24" s="52"/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112">
        <v>0</v>
      </c>
      <c r="CE24" s="166">
        <v>0</v>
      </c>
      <c r="CF24" s="167"/>
      <c r="CG24" s="167"/>
      <c r="CH24" s="167"/>
      <c r="CI24" s="167"/>
      <c r="CJ24" s="167"/>
      <c r="CK24" s="167"/>
      <c r="CL24" s="167"/>
      <c r="CM24" s="168"/>
      <c r="CN24" s="119"/>
      <c r="CO24" s="120"/>
      <c r="CP24" s="120"/>
      <c r="CQ24" s="120"/>
      <c r="CR24" s="120"/>
      <c r="CS24" s="120"/>
      <c r="CT24" s="120"/>
      <c r="CU24" s="120"/>
      <c r="CV24" s="121"/>
      <c r="CW24" s="119"/>
      <c r="CX24" s="120"/>
      <c r="CY24" s="120"/>
      <c r="CZ24" s="120"/>
      <c r="DA24" s="120"/>
      <c r="DB24" s="120"/>
      <c r="DC24" s="120"/>
      <c r="DD24" s="120"/>
      <c r="DE24" s="121"/>
      <c r="DF24" s="52">
        <v>0</v>
      </c>
      <c r="DG24" s="52">
        <v>0</v>
      </c>
      <c r="DH24" s="52">
        <v>0</v>
      </c>
      <c r="DI24" s="52">
        <v>0</v>
      </c>
      <c r="DJ24" s="52">
        <v>0</v>
      </c>
      <c r="DK24" s="112">
        <v>0</v>
      </c>
      <c r="DL24" s="166">
        <f>DF24+DG24+DH24+DI24+DJ24+DK24</f>
        <v>0</v>
      </c>
      <c r="DM24" s="167"/>
      <c r="DN24" s="167"/>
      <c r="DO24" s="167"/>
      <c r="DP24" s="167"/>
      <c r="DQ24" s="167"/>
      <c r="DR24" s="167"/>
      <c r="DS24" s="167"/>
      <c r="DT24" s="167"/>
      <c r="DU24" s="168"/>
    </row>
    <row r="25" spans="1:125" s="5" customFormat="1" ht="24" customHeight="1">
      <c r="A25" s="347" t="s">
        <v>354</v>
      </c>
      <c r="B25" s="348"/>
      <c r="C25" s="349"/>
      <c r="D25" s="218" t="s">
        <v>327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  <c r="X25" s="316" t="s">
        <v>292</v>
      </c>
      <c r="Y25" s="317"/>
      <c r="Z25" s="317"/>
      <c r="AA25" s="317"/>
      <c r="AB25" s="317"/>
      <c r="AC25" s="318"/>
      <c r="AD25" s="166" t="s">
        <v>268</v>
      </c>
      <c r="AE25" s="167"/>
      <c r="AF25" s="167"/>
      <c r="AG25" s="167"/>
      <c r="AH25" s="167"/>
      <c r="AI25" s="167"/>
      <c r="AJ25" s="167"/>
      <c r="AK25" s="167"/>
      <c r="AL25" s="167"/>
      <c r="AM25" s="168"/>
      <c r="AN25" s="346">
        <v>2016</v>
      </c>
      <c r="AO25" s="179"/>
      <c r="AP25" s="179"/>
      <c r="AQ25" s="179"/>
      <c r="AR25" s="180"/>
      <c r="AS25" s="178">
        <v>2018</v>
      </c>
      <c r="AT25" s="179"/>
      <c r="AU25" s="179"/>
      <c r="AV25" s="179"/>
      <c r="AW25" s="180"/>
      <c r="AX25" s="100">
        <v>0</v>
      </c>
      <c r="AY25" s="279">
        <v>0</v>
      </c>
      <c r="AZ25" s="280"/>
      <c r="BA25" s="280"/>
      <c r="BB25" s="280"/>
      <c r="BC25" s="280"/>
      <c r="BD25" s="281"/>
      <c r="BE25" s="166">
        <v>0</v>
      </c>
      <c r="BF25" s="167"/>
      <c r="BG25" s="167"/>
      <c r="BH25" s="167"/>
      <c r="BI25" s="167"/>
      <c r="BJ25" s="168"/>
      <c r="BK25" s="232">
        <v>0</v>
      </c>
      <c r="BL25" s="232"/>
      <c r="BM25" s="232"/>
      <c r="BN25" s="232"/>
      <c r="BO25" s="232"/>
      <c r="BP25" s="232"/>
      <c r="BQ25" s="232"/>
      <c r="BR25" s="232">
        <v>0</v>
      </c>
      <c r="BS25" s="232"/>
      <c r="BT25" s="232"/>
      <c r="BU25" s="232"/>
      <c r="BV25" s="232"/>
      <c r="BW25" s="232"/>
      <c r="BX25" s="232"/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112">
        <v>0</v>
      </c>
      <c r="CE25" s="166">
        <v>0</v>
      </c>
      <c r="CF25" s="167"/>
      <c r="CG25" s="167"/>
      <c r="CH25" s="167"/>
      <c r="CI25" s="167"/>
      <c r="CJ25" s="167"/>
      <c r="CK25" s="167"/>
      <c r="CL25" s="167"/>
      <c r="CM25" s="168"/>
      <c r="CN25" s="232">
        <v>0</v>
      </c>
      <c r="CO25" s="232"/>
      <c r="CP25" s="232"/>
      <c r="CQ25" s="232"/>
      <c r="CR25" s="232"/>
      <c r="CS25" s="232"/>
      <c r="CT25" s="232"/>
      <c r="CU25" s="232"/>
      <c r="CV25" s="232"/>
      <c r="CW25" s="232">
        <v>10.5</v>
      </c>
      <c r="CX25" s="232"/>
      <c r="CY25" s="232"/>
      <c r="CZ25" s="232"/>
      <c r="DA25" s="232"/>
      <c r="DB25" s="232"/>
      <c r="DC25" s="232"/>
      <c r="DD25" s="232"/>
      <c r="DE25" s="232"/>
      <c r="DF25" s="52">
        <v>0</v>
      </c>
      <c r="DG25" s="52">
        <v>0</v>
      </c>
      <c r="DH25" s="52">
        <v>0</v>
      </c>
      <c r="DI25" s="52">
        <v>0</v>
      </c>
      <c r="DJ25" s="52">
        <v>0</v>
      </c>
      <c r="DK25" s="112">
        <v>0</v>
      </c>
      <c r="DL25" s="166">
        <f>DF25+DG25+DH25+DI25+DJ25+DK25</f>
        <v>0</v>
      </c>
      <c r="DM25" s="167"/>
      <c r="DN25" s="167"/>
      <c r="DO25" s="167"/>
      <c r="DP25" s="167"/>
      <c r="DQ25" s="167"/>
      <c r="DR25" s="167"/>
      <c r="DS25" s="167"/>
      <c r="DT25" s="167"/>
      <c r="DU25" s="168"/>
    </row>
    <row r="26" spans="1:128" s="5" customFormat="1" ht="36.75" customHeight="1">
      <c r="A26" s="346" t="s">
        <v>355</v>
      </c>
      <c r="B26" s="353"/>
      <c r="C26" s="354"/>
      <c r="D26" s="218" t="s">
        <v>328</v>
      </c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20"/>
      <c r="X26" s="316" t="s">
        <v>292</v>
      </c>
      <c r="Y26" s="317"/>
      <c r="Z26" s="317"/>
      <c r="AA26" s="317"/>
      <c r="AB26" s="317"/>
      <c r="AC26" s="318"/>
      <c r="AD26" s="166" t="s">
        <v>268</v>
      </c>
      <c r="AE26" s="167"/>
      <c r="AF26" s="167"/>
      <c r="AG26" s="167"/>
      <c r="AH26" s="167"/>
      <c r="AI26" s="167"/>
      <c r="AJ26" s="167"/>
      <c r="AK26" s="167"/>
      <c r="AL26" s="167"/>
      <c r="AM26" s="168"/>
      <c r="AN26" s="178">
        <v>2016</v>
      </c>
      <c r="AO26" s="179"/>
      <c r="AP26" s="179"/>
      <c r="AQ26" s="179"/>
      <c r="AR26" s="180"/>
      <c r="AS26" s="178">
        <v>2016</v>
      </c>
      <c r="AT26" s="179"/>
      <c r="AU26" s="179"/>
      <c r="AV26" s="179"/>
      <c r="AW26" s="180"/>
      <c r="AX26" s="100">
        <v>0</v>
      </c>
      <c r="AY26" s="166">
        <v>0</v>
      </c>
      <c r="AZ26" s="167"/>
      <c r="BA26" s="167"/>
      <c r="BB26" s="167"/>
      <c r="BC26" s="167"/>
      <c r="BD26" s="168"/>
      <c r="BE26" s="166">
        <v>0</v>
      </c>
      <c r="BF26" s="167"/>
      <c r="BG26" s="167"/>
      <c r="BH26" s="167"/>
      <c r="BI26" s="167"/>
      <c r="BJ26" s="168"/>
      <c r="BK26" s="248">
        <v>0</v>
      </c>
      <c r="BL26" s="248"/>
      <c r="BM26" s="248"/>
      <c r="BN26" s="248"/>
      <c r="BO26" s="248"/>
      <c r="BP26" s="248"/>
      <c r="BQ26" s="248"/>
      <c r="BR26" s="248">
        <v>0</v>
      </c>
      <c r="BS26" s="248"/>
      <c r="BT26" s="248"/>
      <c r="BU26" s="248"/>
      <c r="BV26" s="248"/>
      <c r="BW26" s="248"/>
      <c r="BX26" s="248"/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112">
        <v>0</v>
      </c>
      <c r="CE26" s="166">
        <v>0</v>
      </c>
      <c r="CF26" s="167"/>
      <c r="CG26" s="167"/>
      <c r="CH26" s="167"/>
      <c r="CI26" s="167"/>
      <c r="CJ26" s="167"/>
      <c r="CK26" s="167"/>
      <c r="CL26" s="167"/>
      <c r="CM26" s="168"/>
      <c r="CN26" s="232">
        <v>0</v>
      </c>
      <c r="CO26" s="232"/>
      <c r="CP26" s="232"/>
      <c r="CQ26" s="232"/>
      <c r="CR26" s="232"/>
      <c r="CS26" s="232"/>
      <c r="CT26" s="232"/>
      <c r="CU26" s="232"/>
      <c r="CV26" s="232"/>
      <c r="CW26" s="232">
        <v>0</v>
      </c>
      <c r="CX26" s="232"/>
      <c r="CY26" s="232"/>
      <c r="CZ26" s="232"/>
      <c r="DA26" s="232"/>
      <c r="DB26" s="232"/>
      <c r="DC26" s="232"/>
      <c r="DD26" s="232"/>
      <c r="DE26" s="232"/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112">
        <v>0</v>
      </c>
      <c r="DL26" s="166">
        <f>DF26+DG26+DH26+DI26+DJ26+DK26</f>
        <v>0</v>
      </c>
      <c r="DM26" s="167"/>
      <c r="DN26" s="167"/>
      <c r="DO26" s="167"/>
      <c r="DP26" s="167"/>
      <c r="DQ26" s="167"/>
      <c r="DR26" s="167"/>
      <c r="DS26" s="167"/>
      <c r="DT26" s="167"/>
      <c r="DU26" s="168"/>
      <c r="DX26" s="5" t="s">
        <v>294</v>
      </c>
    </row>
    <row r="27" spans="1:125" s="5" customFormat="1" ht="21" customHeight="1">
      <c r="A27" s="175" t="s">
        <v>356</v>
      </c>
      <c r="B27" s="176"/>
      <c r="C27" s="177"/>
      <c r="D27" s="218" t="s">
        <v>329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  <c r="X27" s="175" t="s">
        <v>263</v>
      </c>
      <c r="Y27" s="176"/>
      <c r="Z27" s="176"/>
      <c r="AA27" s="176"/>
      <c r="AB27" s="176"/>
      <c r="AC27" s="177"/>
      <c r="AD27" s="166" t="s">
        <v>268</v>
      </c>
      <c r="AE27" s="167"/>
      <c r="AF27" s="167"/>
      <c r="AG27" s="167"/>
      <c r="AH27" s="167"/>
      <c r="AI27" s="167"/>
      <c r="AJ27" s="167"/>
      <c r="AK27" s="167"/>
      <c r="AL27" s="167"/>
      <c r="AM27" s="168"/>
      <c r="AN27" s="172">
        <v>2015</v>
      </c>
      <c r="AO27" s="173"/>
      <c r="AP27" s="173"/>
      <c r="AQ27" s="173"/>
      <c r="AR27" s="174"/>
      <c r="AS27" s="172">
        <v>2015</v>
      </c>
      <c r="AT27" s="173"/>
      <c r="AU27" s="173"/>
      <c r="AV27" s="173"/>
      <c r="AW27" s="174"/>
      <c r="AX27" s="100">
        <v>0</v>
      </c>
      <c r="AY27" s="166">
        <v>0</v>
      </c>
      <c r="AZ27" s="167"/>
      <c r="BA27" s="167"/>
      <c r="BB27" s="167"/>
      <c r="BC27" s="167"/>
      <c r="BD27" s="168"/>
      <c r="BE27" s="166">
        <v>0</v>
      </c>
      <c r="BF27" s="167"/>
      <c r="BG27" s="167"/>
      <c r="BH27" s="167"/>
      <c r="BI27" s="167"/>
      <c r="BJ27" s="168"/>
      <c r="BK27" s="248">
        <v>0</v>
      </c>
      <c r="BL27" s="248"/>
      <c r="BM27" s="248"/>
      <c r="BN27" s="248"/>
      <c r="BO27" s="248"/>
      <c r="BP27" s="248"/>
      <c r="BQ27" s="248"/>
      <c r="BR27" s="248">
        <v>0</v>
      </c>
      <c r="BS27" s="248"/>
      <c r="BT27" s="248"/>
      <c r="BU27" s="248"/>
      <c r="BV27" s="248"/>
      <c r="BW27" s="248"/>
      <c r="BX27" s="248"/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112">
        <v>0</v>
      </c>
      <c r="CE27" s="166">
        <v>0</v>
      </c>
      <c r="CF27" s="167"/>
      <c r="CG27" s="167"/>
      <c r="CH27" s="167"/>
      <c r="CI27" s="167"/>
      <c r="CJ27" s="167"/>
      <c r="CK27" s="167"/>
      <c r="CL27" s="167"/>
      <c r="CM27" s="168"/>
      <c r="CN27" s="232">
        <v>0</v>
      </c>
      <c r="CO27" s="232"/>
      <c r="CP27" s="232"/>
      <c r="CQ27" s="232"/>
      <c r="CR27" s="232"/>
      <c r="CS27" s="232"/>
      <c r="CT27" s="232"/>
      <c r="CU27" s="232"/>
      <c r="CV27" s="232"/>
      <c r="CW27" s="232">
        <v>0</v>
      </c>
      <c r="CX27" s="232"/>
      <c r="CY27" s="232"/>
      <c r="CZ27" s="232"/>
      <c r="DA27" s="232"/>
      <c r="DB27" s="232"/>
      <c r="DC27" s="232"/>
      <c r="DD27" s="232"/>
      <c r="DE27" s="232"/>
      <c r="DF27" s="52">
        <v>0</v>
      </c>
      <c r="DG27" s="52">
        <v>0</v>
      </c>
      <c r="DH27" s="52">
        <v>0</v>
      </c>
      <c r="DI27" s="52">
        <v>0</v>
      </c>
      <c r="DJ27" s="52">
        <v>0</v>
      </c>
      <c r="DK27" s="112">
        <v>0</v>
      </c>
      <c r="DL27" s="166">
        <f t="shared" si="2"/>
        <v>0</v>
      </c>
      <c r="DM27" s="167"/>
      <c r="DN27" s="167"/>
      <c r="DO27" s="167"/>
      <c r="DP27" s="167"/>
      <c r="DQ27" s="167"/>
      <c r="DR27" s="167"/>
      <c r="DS27" s="167"/>
      <c r="DT27" s="167"/>
      <c r="DU27" s="168"/>
    </row>
    <row r="28" spans="1:125" s="5" customFormat="1" ht="12" customHeight="1">
      <c r="A28" s="175" t="s">
        <v>357</v>
      </c>
      <c r="B28" s="176"/>
      <c r="C28" s="177"/>
      <c r="D28" s="218" t="s">
        <v>330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  <c r="X28" s="175" t="s">
        <v>263</v>
      </c>
      <c r="Y28" s="176"/>
      <c r="Z28" s="176"/>
      <c r="AA28" s="176"/>
      <c r="AB28" s="176"/>
      <c r="AC28" s="122"/>
      <c r="AD28" s="166" t="s">
        <v>268</v>
      </c>
      <c r="AE28" s="167"/>
      <c r="AF28" s="167"/>
      <c r="AG28" s="167"/>
      <c r="AH28" s="167"/>
      <c r="AI28" s="167"/>
      <c r="AJ28" s="167"/>
      <c r="AK28" s="167"/>
      <c r="AL28" s="167"/>
      <c r="AM28" s="168"/>
      <c r="AN28" s="172">
        <v>2016</v>
      </c>
      <c r="AO28" s="173"/>
      <c r="AP28" s="173"/>
      <c r="AQ28" s="173"/>
      <c r="AR28" s="174"/>
      <c r="AS28" s="172">
        <v>2016</v>
      </c>
      <c r="AT28" s="173"/>
      <c r="AU28" s="173"/>
      <c r="AV28" s="173"/>
      <c r="AW28" s="174"/>
      <c r="AX28" s="51">
        <v>0</v>
      </c>
      <c r="AY28" s="166">
        <v>0</v>
      </c>
      <c r="AZ28" s="167"/>
      <c r="BA28" s="167"/>
      <c r="BB28" s="167"/>
      <c r="BC28" s="167"/>
      <c r="BD28" s="168"/>
      <c r="BE28" s="166">
        <v>0</v>
      </c>
      <c r="BF28" s="167"/>
      <c r="BG28" s="167"/>
      <c r="BH28" s="167"/>
      <c r="BI28" s="167"/>
      <c r="BJ28" s="168"/>
      <c r="BK28" s="51"/>
      <c r="BL28" s="71"/>
      <c r="BM28" s="71"/>
      <c r="BN28" s="71"/>
      <c r="BO28" s="71"/>
      <c r="BP28" s="71"/>
      <c r="BQ28" s="52"/>
      <c r="BR28" s="51"/>
      <c r="BS28" s="71"/>
      <c r="BT28" s="71"/>
      <c r="BU28" s="71"/>
      <c r="BV28" s="71"/>
      <c r="BW28" s="71"/>
      <c r="BX28" s="52"/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112">
        <v>0</v>
      </c>
      <c r="CE28" s="166">
        <v>0</v>
      </c>
      <c r="CF28" s="167"/>
      <c r="CG28" s="167"/>
      <c r="CH28" s="167"/>
      <c r="CI28" s="167"/>
      <c r="CJ28" s="167"/>
      <c r="CK28" s="167"/>
      <c r="CL28" s="167"/>
      <c r="CM28" s="168"/>
      <c r="CN28" s="72"/>
      <c r="CO28" s="73"/>
      <c r="CP28" s="73"/>
      <c r="CQ28" s="73"/>
      <c r="CR28" s="73"/>
      <c r="CS28" s="73"/>
      <c r="CT28" s="73"/>
      <c r="CU28" s="73"/>
      <c r="CV28" s="74"/>
      <c r="CW28" s="72"/>
      <c r="CX28" s="73"/>
      <c r="CY28" s="73"/>
      <c r="CZ28" s="73"/>
      <c r="DA28" s="73"/>
      <c r="DB28" s="73"/>
      <c r="DC28" s="73"/>
      <c r="DD28" s="73"/>
      <c r="DE28" s="74"/>
      <c r="DF28" s="52">
        <v>0</v>
      </c>
      <c r="DG28" s="52">
        <v>0</v>
      </c>
      <c r="DH28" s="52">
        <v>0</v>
      </c>
      <c r="DI28" s="52">
        <v>0</v>
      </c>
      <c r="DJ28" s="52">
        <v>0</v>
      </c>
      <c r="DK28" s="112">
        <v>0</v>
      </c>
      <c r="DL28" s="166">
        <f t="shared" si="2"/>
        <v>0</v>
      </c>
      <c r="DM28" s="167"/>
      <c r="DN28" s="167"/>
      <c r="DO28" s="167"/>
      <c r="DP28" s="167"/>
      <c r="DQ28" s="167"/>
      <c r="DR28" s="167"/>
      <c r="DS28" s="167"/>
      <c r="DT28" s="167"/>
      <c r="DU28" s="168"/>
    </row>
    <row r="29" spans="1:125" s="5" customFormat="1" ht="24" customHeight="1">
      <c r="A29" s="175" t="s">
        <v>358</v>
      </c>
      <c r="B29" s="176"/>
      <c r="C29" s="177"/>
      <c r="D29" s="218" t="s">
        <v>331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175" t="s">
        <v>263</v>
      </c>
      <c r="Y29" s="176"/>
      <c r="Z29" s="176"/>
      <c r="AA29" s="176"/>
      <c r="AB29" s="176"/>
      <c r="AC29" s="177"/>
      <c r="AD29" s="166" t="s">
        <v>268</v>
      </c>
      <c r="AE29" s="167"/>
      <c r="AF29" s="167"/>
      <c r="AG29" s="167"/>
      <c r="AH29" s="167"/>
      <c r="AI29" s="167"/>
      <c r="AJ29" s="167"/>
      <c r="AK29" s="167"/>
      <c r="AL29" s="167"/>
      <c r="AM29" s="168"/>
      <c r="AN29" s="172">
        <v>2016</v>
      </c>
      <c r="AO29" s="173"/>
      <c r="AP29" s="173"/>
      <c r="AQ29" s="173"/>
      <c r="AR29" s="174"/>
      <c r="AS29" s="172">
        <v>2016</v>
      </c>
      <c r="AT29" s="173"/>
      <c r="AU29" s="173"/>
      <c r="AV29" s="173"/>
      <c r="AW29" s="174"/>
      <c r="AX29" s="51">
        <v>0</v>
      </c>
      <c r="AY29" s="166">
        <v>0</v>
      </c>
      <c r="AZ29" s="167"/>
      <c r="BA29" s="167"/>
      <c r="BB29" s="167"/>
      <c r="BC29" s="167"/>
      <c r="BD29" s="168"/>
      <c r="BE29" s="166">
        <v>0</v>
      </c>
      <c r="BF29" s="167"/>
      <c r="BG29" s="167"/>
      <c r="BH29" s="167"/>
      <c r="BI29" s="167"/>
      <c r="BJ29" s="168"/>
      <c r="BK29" s="51"/>
      <c r="BL29" s="71"/>
      <c r="BM29" s="71"/>
      <c r="BN29" s="71"/>
      <c r="BO29" s="71"/>
      <c r="BP29" s="71"/>
      <c r="BQ29" s="52"/>
      <c r="BR29" s="51"/>
      <c r="BS29" s="71"/>
      <c r="BT29" s="71"/>
      <c r="BU29" s="71"/>
      <c r="BV29" s="71"/>
      <c r="BW29" s="71"/>
      <c r="BX29" s="52"/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112">
        <v>0</v>
      </c>
      <c r="CE29" s="166">
        <v>0</v>
      </c>
      <c r="CF29" s="167"/>
      <c r="CG29" s="167"/>
      <c r="CH29" s="167"/>
      <c r="CI29" s="167"/>
      <c r="CJ29" s="167"/>
      <c r="CK29" s="167"/>
      <c r="CL29" s="167"/>
      <c r="CM29" s="168"/>
      <c r="CN29" s="72"/>
      <c r="CO29" s="73"/>
      <c r="CP29" s="73"/>
      <c r="CQ29" s="73"/>
      <c r="CR29" s="73"/>
      <c r="CS29" s="73"/>
      <c r="CT29" s="73"/>
      <c r="CU29" s="73"/>
      <c r="CV29" s="74"/>
      <c r="CW29" s="72"/>
      <c r="CX29" s="73"/>
      <c r="CY29" s="73"/>
      <c r="CZ29" s="73"/>
      <c r="DA29" s="73"/>
      <c r="DB29" s="73"/>
      <c r="DC29" s="73"/>
      <c r="DD29" s="73"/>
      <c r="DE29" s="74"/>
      <c r="DF29" s="52">
        <v>0</v>
      </c>
      <c r="DG29" s="52">
        <v>0</v>
      </c>
      <c r="DH29" s="52">
        <v>0</v>
      </c>
      <c r="DI29" s="52">
        <v>0</v>
      </c>
      <c r="DJ29" s="52">
        <v>0</v>
      </c>
      <c r="DK29" s="112">
        <v>0</v>
      </c>
      <c r="DL29" s="166">
        <f t="shared" si="2"/>
        <v>0</v>
      </c>
      <c r="DM29" s="167"/>
      <c r="DN29" s="167"/>
      <c r="DO29" s="167"/>
      <c r="DP29" s="167"/>
      <c r="DQ29" s="167"/>
      <c r="DR29" s="167"/>
      <c r="DS29" s="167"/>
      <c r="DT29" s="167"/>
      <c r="DU29" s="168"/>
    </row>
    <row r="30" spans="1:125" s="5" customFormat="1" ht="11.25" customHeight="1">
      <c r="A30" s="175" t="s">
        <v>359</v>
      </c>
      <c r="B30" s="176"/>
      <c r="C30" s="177"/>
      <c r="D30" s="218" t="s">
        <v>332</v>
      </c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0"/>
      <c r="X30" s="175" t="s">
        <v>263</v>
      </c>
      <c r="Y30" s="176"/>
      <c r="Z30" s="176"/>
      <c r="AA30" s="176"/>
      <c r="AB30" s="176"/>
      <c r="AC30" s="122"/>
      <c r="AD30" s="166" t="s">
        <v>268</v>
      </c>
      <c r="AE30" s="167"/>
      <c r="AF30" s="167"/>
      <c r="AG30" s="167"/>
      <c r="AH30" s="167"/>
      <c r="AI30" s="167"/>
      <c r="AJ30" s="167"/>
      <c r="AK30" s="167"/>
      <c r="AL30" s="167"/>
      <c r="AM30" s="168"/>
      <c r="AN30" s="172">
        <v>2016</v>
      </c>
      <c r="AO30" s="173"/>
      <c r="AP30" s="173"/>
      <c r="AQ30" s="173"/>
      <c r="AR30" s="174"/>
      <c r="AS30" s="172">
        <v>2016</v>
      </c>
      <c r="AT30" s="173"/>
      <c r="AU30" s="173"/>
      <c r="AV30" s="173"/>
      <c r="AW30" s="174"/>
      <c r="AX30" s="51">
        <v>0</v>
      </c>
      <c r="AY30" s="166">
        <v>0</v>
      </c>
      <c r="AZ30" s="167"/>
      <c r="BA30" s="167"/>
      <c r="BB30" s="167"/>
      <c r="BC30" s="167"/>
      <c r="BD30" s="168"/>
      <c r="BE30" s="166">
        <v>0</v>
      </c>
      <c r="BF30" s="167"/>
      <c r="BG30" s="167"/>
      <c r="BH30" s="167"/>
      <c r="BI30" s="167"/>
      <c r="BJ30" s="168"/>
      <c r="BK30" s="51"/>
      <c r="BL30" s="71"/>
      <c r="BM30" s="71"/>
      <c r="BN30" s="71"/>
      <c r="BO30" s="71"/>
      <c r="BP30" s="71"/>
      <c r="BQ30" s="52"/>
      <c r="BR30" s="51"/>
      <c r="BS30" s="71"/>
      <c r="BT30" s="71"/>
      <c r="BU30" s="71"/>
      <c r="BV30" s="71"/>
      <c r="BW30" s="71"/>
      <c r="BX30" s="52"/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112">
        <v>0</v>
      </c>
      <c r="CE30" s="166">
        <v>0</v>
      </c>
      <c r="CF30" s="167"/>
      <c r="CG30" s="167"/>
      <c r="CH30" s="167"/>
      <c r="CI30" s="167"/>
      <c r="CJ30" s="167"/>
      <c r="CK30" s="167"/>
      <c r="CL30" s="167"/>
      <c r="CM30" s="168"/>
      <c r="CN30" s="72"/>
      <c r="CO30" s="73"/>
      <c r="CP30" s="73"/>
      <c r="CQ30" s="73"/>
      <c r="CR30" s="73"/>
      <c r="CS30" s="73"/>
      <c r="CT30" s="73"/>
      <c r="CU30" s="73"/>
      <c r="CV30" s="74"/>
      <c r="CW30" s="72"/>
      <c r="CX30" s="73"/>
      <c r="CY30" s="73"/>
      <c r="CZ30" s="73"/>
      <c r="DA30" s="73"/>
      <c r="DB30" s="73"/>
      <c r="DC30" s="73"/>
      <c r="DD30" s="73"/>
      <c r="DE30" s="74"/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112">
        <v>0</v>
      </c>
      <c r="DL30" s="166">
        <f t="shared" si="2"/>
        <v>0</v>
      </c>
      <c r="DM30" s="167"/>
      <c r="DN30" s="167"/>
      <c r="DO30" s="167"/>
      <c r="DP30" s="167"/>
      <c r="DQ30" s="167"/>
      <c r="DR30" s="167"/>
      <c r="DS30" s="167"/>
      <c r="DT30" s="167"/>
      <c r="DU30" s="168"/>
    </row>
    <row r="31" spans="1:125" s="5" customFormat="1" ht="9.75" customHeight="1">
      <c r="A31" s="175" t="s">
        <v>360</v>
      </c>
      <c r="B31" s="176"/>
      <c r="C31" s="177"/>
      <c r="D31" s="218" t="s">
        <v>333</v>
      </c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0"/>
      <c r="X31" s="175" t="s">
        <v>263</v>
      </c>
      <c r="Y31" s="176"/>
      <c r="Z31" s="176"/>
      <c r="AA31" s="176"/>
      <c r="AB31" s="176"/>
      <c r="AC31" s="122"/>
      <c r="AD31" s="166">
        <v>32</v>
      </c>
      <c r="AE31" s="167"/>
      <c r="AF31" s="167"/>
      <c r="AG31" s="167"/>
      <c r="AH31" s="167"/>
      <c r="AI31" s="167"/>
      <c r="AJ31" s="167"/>
      <c r="AK31" s="167"/>
      <c r="AL31" s="167"/>
      <c r="AM31" s="168"/>
      <c r="AN31" s="172">
        <v>2015</v>
      </c>
      <c r="AO31" s="173"/>
      <c r="AP31" s="173"/>
      <c r="AQ31" s="173"/>
      <c r="AR31" s="174"/>
      <c r="AS31" s="172">
        <v>2015</v>
      </c>
      <c r="AT31" s="173"/>
      <c r="AU31" s="173"/>
      <c r="AV31" s="173"/>
      <c r="AW31" s="174"/>
      <c r="AX31" s="51">
        <v>0</v>
      </c>
      <c r="AY31" s="166">
        <v>0</v>
      </c>
      <c r="AZ31" s="167"/>
      <c r="BA31" s="167"/>
      <c r="BB31" s="167"/>
      <c r="BC31" s="167"/>
      <c r="BD31" s="168"/>
      <c r="BE31" s="166">
        <v>0</v>
      </c>
      <c r="BF31" s="167"/>
      <c r="BG31" s="167"/>
      <c r="BH31" s="167"/>
      <c r="BI31" s="167"/>
      <c r="BJ31" s="168"/>
      <c r="BK31" s="51"/>
      <c r="BL31" s="71"/>
      <c r="BM31" s="71"/>
      <c r="BN31" s="71"/>
      <c r="BO31" s="71"/>
      <c r="BP31" s="71"/>
      <c r="BQ31" s="52"/>
      <c r="BR31" s="51"/>
      <c r="BS31" s="71"/>
      <c r="BT31" s="71"/>
      <c r="BU31" s="71"/>
      <c r="BV31" s="71"/>
      <c r="BW31" s="71"/>
      <c r="BX31" s="52"/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112">
        <v>0</v>
      </c>
      <c r="CE31" s="166">
        <v>0</v>
      </c>
      <c r="CF31" s="167"/>
      <c r="CG31" s="167"/>
      <c r="CH31" s="167"/>
      <c r="CI31" s="167"/>
      <c r="CJ31" s="167"/>
      <c r="CK31" s="167"/>
      <c r="CL31" s="167"/>
      <c r="CM31" s="168"/>
      <c r="CN31" s="72"/>
      <c r="CO31" s="73"/>
      <c r="CP31" s="73"/>
      <c r="CQ31" s="73"/>
      <c r="CR31" s="73"/>
      <c r="CS31" s="73"/>
      <c r="CT31" s="73"/>
      <c r="CU31" s="73"/>
      <c r="CV31" s="74"/>
      <c r="CW31" s="72"/>
      <c r="CX31" s="73"/>
      <c r="CY31" s="73"/>
      <c r="CZ31" s="73"/>
      <c r="DA31" s="73"/>
      <c r="DB31" s="73"/>
      <c r="DC31" s="73"/>
      <c r="DD31" s="73"/>
      <c r="DE31" s="74"/>
      <c r="DF31" s="52">
        <v>0</v>
      </c>
      <c r="DG31" s="52">
        <v>0</v>
      </c>
      <c r="DH31" s="52">
        <v>0</v>
      </c>
      <c r="DI31" s="52">
        <v>0</v>
      </c>
      <c r="DJ31" s="52">
        <v>0</v>
      </c>
      <c r="DK31" s="112">
        <v>0</v>
      </c>
      <c r="DL31" s="166">
        <f aca="true" t="shared" si="3" ref="DL31:DL37">DF31+DG31+DH31+DI31+DJ31+DK31</f>
        <v>0</v>
      </c>
      <c r="DM31" s="167"/>
      <c r="DN31" s="167"/>
      <c r="DO31" s="167"/>
      <c r="DP31" s="167"/>
      <c r="DQ31" s="167"/>
      <c r="DR31" s="167"/>
      <c r="DS31" s="167"/>
      <c r="DT31" s="167"/>
      <c r="DU31" s="168"/>
    </row>
    <row r="32" spans="1:125" s="5" customFormat="1" ht="10.5" customHeight="1">
      <c r="A32" s="196" t="s">
        <v>361</v>
      </c>
      <c r="B32" s="197"/>
      <c r="C32" s="221"/>
      <c r="D32" s="218" t="s">
        <v>334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20"/>
      <c r="X32" s="175" t="s">
        <v>263</v>
      </c>
      <c r="Y32" s="176"/>
      <c r="Z32" s="176"/>
      <c r="AA32" s="176"/>
      <c r="AB32" s="176"/>
      <c r="AC32" s="177"/>
      <c r="AD32" s="166">
        <v>32</v>
      </c>
      <c r="AE32" s="167"/>
      <c r="AF32" s="167"/>
      <c r="AG32" s="167"/>
      <c r="AH32" s="167"/>
      <c r="AI32" s="167"/>
      <c r="AJ32" s="167"/>
      <c r="AK32" s="167"/>
      <c r="AL32" s="167"/>
      <c r="AM32" s="168"/>
      <c r="AN32" s="172">
        <v>2016</v>
      </c>
      <c r="AO32" s="173"/>
      <c r="AP32" s="173"/>
      <c r="AQ32" s="173"/>
      <c r="AR32" s="174"/>
      <c r="AS32" s="172">
        <v>2016</v>
      </c>
      <c r="AT32" s="173"/>
      <c r="AU32" s="173"/>
      <c r="AV32" s="173"/>
      <c r="AW32" s="174"/>
      <c r="AX32" s="51">
        <v>0</v>
      </c>
      <c r="AY32" s="166">
        <v>0</v>
      </c>
      <c r="AZ32" s="167"/>
      <c r="BA32" s="167"/>
      <c r="BB32" s="167"/>
      <c r="BC32" s="167"/>
      <c r="BD32" s="168"/>
      <c r="BE32" s="372">
        <v>0</v>
      </c>
      <c r="BF32" s="373"/>
      <c r="BG32" s="373"/>
      <c r="BH32" s="373"/>
      <c r="BI32" s="373"/>
      <c r="BJ32" s="374"/>
      <c r="BK32" s="51"/>
      <c r="BL32" s="71"/>
      <c r="BM32" s="71"/>
      <c r="BN32" s="71"/>
      <c r="BO32" s="71"/>
      <c r="BP32" s="71"/>
      <c r="BQ32" s="52"/>
      <c r="BR32" s="51"/>
      <c r="BS32" s="71"/>
      <c r="BT32" s="71"/>
      <c r="BU32" s="71"/>
      <c r="BV32" s="71"/>
      <c r="BW32" s="71"/>
      <c r="BX32" s="52"/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112">
        <v>0</v>
      </c>
      <c r="CE32" s="166">
        <v>0</v>
      </c>
      <c r="CF32" s="167"/>
      <c r="CG32" s="167"/>
      <c r="CH32" s="167"/>
      <c r="CI32" s="167"/>
      <c r="CJ32" s="167"/>
      <c r="CK32" s="167"/>
      <c r="CL32" s="167"/>
      <c r="CM32" s="168"/>
      <c r="CN32" s="72"/>
      <c r="CO32" s="73"/>
      <c r="CP32" s="73"/>
      <c r="CQ32" s="73"/>
      <c r="CR32" s="73"/>
      <c r="CS32" s="73"/>
      <c r="CT32" s="73"/>
      <c r="CU32" s="73"/>
      <c r="CV32" s="74"/>
      <c r="CW32" s="72"/>
      <c r="CX32" s="73"/>
      <c r="CY32" s="73"/>
      <c r="CZ32" s="73"/>
      <c r="DA32" s="73"/>
      <c r="DB32" s="73"/>
      <c r="DC32" s="73"/>
      <c r="DD32" s="73"/>
      <c r="DE32" s="74"/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112">
        <v>0</v>
      </c>
      <c r="DL32" s="166">
        <f t="shared" si="3"/>
        <v>0</v>
      </c>
      <c r="DM32" s="167"/>
      <c r="DN32" s="167"/>
      <c r="DO32" s="167"/>
      <c r="DP32" s="167"/>
      <c r="DQ32" s="167"/>
      <c r="DR32" s="167"/>
      <c r="DS32" s="167"/>
      <c r="DT32" s="167"/>
      <c r="DU32" s="168"/>
    </row>
    <row r="33" spans="1:125" s="5" customFormat="1" ht="10.5" customHeight="1">
      <c r="A33" s="196" t="s">
        <v>362</v>
      </c>
      <c r="B33" s="197"/>
      <c r="C33" s="221"/>
      <c r="D33" s="218" t="s">
        <v>335</v>
      </c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0"/>
      <c r="X33" s="175" t="s">
        <v>263</v>
      </c>
      <c r="Y33" s="176"/>
      <c r="Z33" s="176"/>
      <c r="AA33" s="176"/>
      <c r="AB33" s="176"/>
      <c r="AC33" s="122"/>
      <c r="AD33" s="166">
        <v>32</v>
      </c>
      <c r="AE33" s="167"/>
      <c r="AF33" s="167"/>
      <c r="AG33" s="167"/>
      <c r="AH33" s="167"/>
      <c r="AI33" s="167"/>
      <c r="AJ33" s="167"/>
      <c r="AK33" s="167"/>
      <c r="AL33" s="167"/>
      <c r="AM33" s="168"/>
      <c r="AN33" s="172">
        <v>2016</v>
      </c>
      <c r="AO33" s="173"/>
      <c r="AP33" s="173"/>
      <c r="AQ33" s="173"/>
      <c r="AR33" s="174"/>
      <c r="AS33" s="172">
        <v>2016</v>
      </c>
      <c r="AT33" s="173"/>
      <c r="AU33" s="173"/>
      <c r="AV33" s="173"/>
      <c r="AW33" s="174"/>
      <c r="AX33" s="51">
        <v>0</v>
      </c>
      <c r="AY33" s="166">
        <v>0</v>
      </c>
      <c r="AZ33" s="167"/>
      <c r="BA33" s="167"/>
      <c r="BB33" s="167"/>
      <c r="BC33" s="167"/>
      <c r="BD33" s="168"/>
      <c r="BE33" s="166">
        <v>0</v>
      </c>
      <c r="BF33" s="167"/>
      <c r="BG33" s="167"/>
      <c r="BH33" s="167"/>
      <c r="BI33" s="167"/>
      <c r="BJ33" s="168"/>
      <c r="BK33" s="51"/>
      <c r="BL33" s="71"/>
      <c r="BM33" s="71"/>
      <c r="BN33" s="71"/>
      <c r="BO33" s="71"/>
      <c r="BP33" s="71"/>
      <c r="BQ33" s="52"/>
      <c r="BR33" s="51"/>
      <c r="BS33" s="71"/>
      <c r="BT33" s="71"/>
      <c r="BU33" s="71"/>
      <c r="BV33" s="71"/>
      <c r="BW33" s="71"/>
      <c r="BX33" s="52"/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112">
        <v>0</v>
      </c>
      <c r="CE33" s="166">
        <v>0</v>
      </c>
      <c r="CF33" s="167"/>
      <c r="CG33" s="167"/>
      <c r="CH33" s="167"/>
      <c r="CI33" s="167"/>
      <c r="CJ33" s="167"/>
      <c r="CK33" s="167"/>
      <c r="CL33" s="167"/>
      <c r="CM33" s="168"/>
      <c r="CN33" s="72"/>
      <c r="CO33" s="73"/>
      <c r="CP33" s="73"/>
      <c r="CQ33" s="73"/>
      <c r="CR33" s="73"/>
      <c r="CS33" s="73"/>
      <c r="CT33" s="73"/>
      <c r="CU33" s="73"/>
      <c r="CV33" s="74"/>
      <c r="CW33" s="72"/>
      <c r="CX33" s="73"/>
      <c r="CY33" s="73"/>
      <c r="CZ33" s="73"/>
      <c r="DA33" s="73"/>
      <c r="DB33" s="73"/>
      <c r="DC33" s="73"/>
      <c r="DD33" s="73"/>
      <c r="DE33" s="74"/>
      <c r="DF33" s="52">
        <v>0</v>
      </c>
      <c r="DG33" s="52">
        <v>0</v>
      </c>
      <c r="DH33" s="52">
        <v>0</v>
      </c>
      <c r="DI33" s="52">
        <v>0</v>
      </c>
      <c r="DJ33" s="52">
        <v>0</v>
      </c>
      <c r="DK33" s="112">
        <v>0</v>
      </c>
      <c r="DL33" s="166">
        <f t="shared" si="3"/>
        <v>0</v>
      </c>
      <c r="DM33" s="167"/>
      <c r="DN33" s="167"/>
      <c r="DO33" s="167"/>
      <c r="DP33" s="167"/>
      <c r="DQ33" s="167"/>
      <c r="DR33" s="167"/>
      <c r="DS33" s="167"/>
      <c r="DT33" s="167"/>
      <c r="DU33" s="168"/>
    </row>
    <row r="34" spans="1:125" s="5" customFormat="1" ht="10.5" customHeight="1">
      <c r="A34" s="196" t="s">
        <v>363</v>
      </c>
      <c r="B34" s="197"/>
      <c r="C34" s="221"/>
      <c r="D34" s="218" t="s">
        <v>336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20"/>
      <c r="X34" s="175" t="s">
        <v>263</v>
      </c>
      <c r="Y34" s="176"/>
      <c r="Z34" s="176"/>
      <c r="AA34" s="176"/>
      <c r="AB34" s="176"/>
      <c r="AC34" s="122"/>
      <c r="AD34" s="166">
        <v>32</v>
      </c>
      <c r="AE34" s="167"/>
      <c r="AF34" s="167"/>
      <c r="AG34" s="167"/>
      <c r="AH34" s="167"/>
      <c r="AI34" s="167"/>
      <c r="AJ34" s="167"/>
      <c r="AK34" s="167"/>
      <c r="AL34" s="167"/>
      <c r="AM34" s="168"/>
      <c r="AN34" s="172">
        <v>2016</v>
      </c>
      <c r="AO34" s="173"/>
      <c r="AP34" s="173"/>
      <c r="AQ34" s="173"/>
      <c r="AR34" s="174"/>
      <c r="AS34" s="172">
        <v>2016</v>
      </c>
      <c r="AT34" s="173"/>
      <c r="AU34" s="173"/>
      <c r="AV34" s="173"/>
      <c r="AW34" s="174"/>
      <c r="AX34" s="150">
        <v>0</v>
      </c>
      <c r="AY34" s="366">
        <v>0</v>
      </c>
      <c r="AZ34" s="367"/>
      <c r="BA34" s="367"/>
      <c r="BB34" s="367"/>
      <c r="BC34" s="367"/>
      <c r="BD34" s="368"/>
      <c r="BE34" s="166">
        <v>0</v>
      </c>
      <c r="BF34" s="167"/>
      <c r="BG34" s="167"/>
      <c r="BH34" s="167"/>
      <c r="BI34" s="167"/>
      <c r="BJ34" s="168"/>
      <c r="BK34" s="72"/>
      <c r="BL34" s="73"/>
      <c r="BM34" s="73"/>
      <c r="BN34" s="73"/>
      <c r="BO34" s="73"/>
      <c r="BP34" s="73"/>
      <c r="BQ34" s="74"/>
      <c r="BR34" s="72"/>
      <c r="BS34" s="73"/>
      <c r="BT34" s="73"/>
      <c r="BU34" s="73"/>
      <c r="BV34" s="73"/>
      <c r="BW34" s="73"/>
      <c r="BX34" s="74"/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112">
        <v>0</v>
      </c>
      <c r="CE34" s="166">
        <v>0</v>
      </c>
      <c r="CF34" s="167"/>
      <c r="CG34" s="167"/>
      <c r="CH34" s="167"/>
      <c r="CI34" s="167"/>
      <c r="CJ34" s="167"/>
      <c r="CK34" s="167"/>
      <c r="CL34" s="167"/>
      <c r="CM34" s="168"/>
      <c r="CN34" s="72"/>
      <c r="CO34" s="73"/>
      <c r="CP34" s="73"/>
      <c r="CQ34" s="73"/>
      <c r="CR34" s="73"/>
      <c r="CS34" s="73"/>
      <c r="CT34" s="73"/>
      <c r="CU34" s="73"/>
      <c r="CV34" s="74"/>
      <c r="CW34" s="72"/>
      <c r="CX34" s="73"/>
      <c r="CY34" s="73"/>
      <c r="CZ34" s="73"/>
      <c r="DA34" s="73"/>
      <c r="DB34" s="73"/>
      <c r="DC34" s="73"/>
      <c r="DD34" s="73"/>
      <c r="DE34" s="74"/>
      <c r="DF34" s="52">
        <v>0</v>
      </c>
      <c r="DG34" s="52">
        <v>0</v>
      </c>
      <c r="DH34" s="52">
        <v>0</v>
      </c>
      <c r="DI34" s="52">
        <v>0</v>
      </c>
      <c r="DJ34" s="52">
        <v>0</v>
      </c>
      <c r="DK34" s="112">
        <v>0</v>
      </c>
      <c r="DL34" s="166">
        <f t="shared" si="3"/>
        <v>0</v>
      </c>
      <c r="DM34" s="167"/>
      <c r="DN34" s="167"/>
      <c r="DO34" s="167"/>
      <c r="DP34" s="167"/>
      <c r="DQ34" s="167"/>
      <c r="DR34" s="167"/>
      <c r="DS34" s="167"/>
      <c r="DT34" s="167"/>
      <c r="DU34" s="168"/>
    </row>
    <row r="35" spans="1:125" s="5" customFormat="1" ht="21.75" customHeight="1">
      <c r="A35" s="196" t="s">
        <v>364</v>
      </c>
      <c r="B35" s="197"/>
      <c r="C35" s="221"/>
      <c r="D35" s="218" t="s">
        <v>337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20"/>
      <c r="X35" s="175" t="s">
        <v>263</v>
      </c>
      <c r="Y35" s="176"/>
      <c r="Z35" s="176"/>
      <c r="AA35" s="176"/>
      <c r="AB35" s="176"/>
      <c r="AC35" s="122"/>
      <c r="AD35" s="166">
        <v>0.38</v>
      </c>
      <c r="AE35" s="167"/>
      <c r="AF35" s="167"/>
      <c r="AG35" s="167"/>
      <c r="AH35" s="167"/>
      <c r="AI35" s="167"/>
      <c r="AJ35" s="167"/>
      <c r="AK35" s="167"/>
      <c r="AL35" s="167"/>
      <c r="AM35" s="168"/>
      <c r="AN35" s="172">
        <v>2016</v>
      </c>
      <c r="AO35" s="173"/>
      <c r="AP35" s="173"/>
      <c r="AQ35" s="173"/>
      <c r="AR35" s="174"/>
      <c r="AS35" s="172">
        <v>2018</v>
      </c>
      <c r="AT35" s="173"/>
      <c r="AU35" s="173"/>
      <c r="AV35" s="173"/>
      <c r="AW35" s="174"/>
      <c r="AX35" s="150">
        <v>0</v>
      </c>
      <c r="AY35" s="369">
        <v>0</v>
      </c>
      <c r="AZ35" s="370"/>
      <c r="BA35" s="370"/>
      <c r="BB35" s="370"/>
      <c r="BC35" s="370"/>
      <c r="BD35" s="371"/>
      <c r="BE35" s="166">
        <v>0</v>
      </c>
      <c r="BF35" s="167"/>
      <c r="BG35" s="167"/>
      <c r="BH35" s="167"/>
      <c r="BI35" s="167"/>
      <c r="BJ35" s="168"/>
      <c r="BK35" s="72"/>
      <c r="BL35" s="73"/>
      <c r="BM35" s="73"/>
      <c r="BN35" s="73"/>
      <c r="BO35" s="73"/>
      <c r="BP35" s="73"/>
      <c r="BQ35" s="74"/>
      <c r="BR35" s="72"/>
      <c r="BS35" s="73"/>
      <c r="BT35" s="73"/>
      <c r="BU35" s="73"/>
      <c r="BV35" s="73"/>
      <c r="BW35" s="73"/>
      <c r="BX35" s="74"/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112">
        <v>0</v>
      </c>
      <c r="CE35" s="166">
        <v>0</v>
      </c>
      <c r="CF35" s="167"/>
      <c r="CG35" s="167"/>
      <c r="CH35" s="167"/>
      <c r="CI35" s="167"/>
      <c r="CJ35" s="167"/>
      <c r="CK35" s="167"/>
      <c r="CL35" s="167"/>
      <c r="CM35" s="168"/>
      <c r="CN35" s="72"/>
      <c r="CO35" s="73"/>
      <c r="CP35" s="73"/>
      <c r="CQ35" s="73"/>
      <c r="CR35" s="73"/>
      <c r="CS35" s="73"/>
      <c r="CT35" s="73"/>
      <c r="CU35" s="73"/>
      <c r="CV35" s="74"/>
      <c r="CW35" s="72"/>
      <c r="CX35" s="73"/>
      <c r="CY35" s="73"/>
      <c r="CZ35" s="73"/>
      <c r="DA35" s="73"/>
      <c r="DB35" s="73"/>
      <c r="DC35" s="73"/>
      <c r="DD35" s="73"/>
      <c r="DE35" s="74"/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112">
        <v>0</v>
      </c>
      <c r="DL35" s="166">
        <f t="shared" si="3"/>
        <v>0</v>
      </c>
      <c r="DM35" s="167"/>
      <c r="DN35" s="167"/>
      <c r="DO35" s="167"/>
      <c r="DP35" s="167"/>
      <c r="DQ35" s="167"/>
      <c r="DR35" s="167"/>
      <c r="DS35" s="167"/>
      <c r="DT35" s="167"/>
      <c r="DU35" s="168"/>
    </row>
    <row r="36" spans="1:125" s="5" customFormat="1" ht="24" customHeight="1">
      <c r="A36" s="196" t="s">
        <v>365</v>
      </c>
      <c r="B36" s="197"/>
      <c r="C36" s="221"/>
      <c r="D36" s="218" t="s">
        <v>338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20"/>
      <c r="X36" s="175" t="s">
        <v>263</v>
      </c>
      <c r="Y36" s="176"/>
      <c r="Z36" s="176"/>
      <c r="AA36" s="176"/>
      <c r="AB36" s="176"/>
      <c r="AC36" s="122"/>
      <c r="AD36" s="166">
        <v>0.38</v>
      </c>
      <c r="AE36" s="167"/>
      <c r="AF36" s="167"/>
      <c r="AG36" s="167"/>
      <c r="AH36" s="167"/>
      <c r="AI36" s="167"/>
      <c r="AJ36" s="167"/>
      <c r="AK36" s="167"/>
      <c r="AL36" s="167"/>
      <c r="AM36" s="168"/>
      <c r="AN36" s="172">
        <v>2017</v>
      </c>
      <c r="AO36" s="173"/>
      <c r="AP36" s="173"/>
      <c r="AQ36" s="173"/>
      <c r="AR36" s="174"/>
      <c r="AS36" s="172">
        <v>2018</v>
      </c>
      <c r="AT36" s="173"/>
      <c r="AU36" s="173"/>
      <c r="AV36" s="173"/>
      <c r="AW36" s="174"/>
      <c r="AX36" s="150">
        <v>0</v>
      </c>
      <c r="AY36" s="369">
        <v>0</v>
      </c>
      <c r="AZ36" s="370"/>
      <c r="BA36" s="370"/>
      <c r="BB36" s="370"/>
      <c r="BC36" s="370"/>
      <c r="BD36" s="371"/>
      <c r="BE36" s="166">
        <v>0</v>
      </c>
      <c r="BF36" s="167"/>
      <c r="BG36" s="167"/>
      <c r="BH36" s="167"/>
      <c r="BI36" s="167"/>
      <c r="BJ36" s="168"/>
      <c r="BK36" s="72"/>
      <c r="BL36" s="73"/>
      <c r="BM36" s="73"/>
      <c r="BN36" s="73"/>
      <c r="BO36" s="73"/>
      <c r="BP36" s="73"/>
      <c r="BQ36" s="74"/>
      <c r="BR36" s="72"/>
      <c r="BS36" s="73"/>
      <c r="BT36" s="73"/>
      <c r="BU36" s="73"/>
      <c r="BV36" s="73"/>
      <c r="BW36" s="73"/>
      <c r="BX36" s="74"/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112">
        <v>0</v>
      </c>
      <c r="CE36" s="166">
        <v>0</v>
      </c>
      <c r="CF36" s="167"/>
      <c r="CG36" s="167"/>
      <c r="CH36" s="167"/>
      <c r="CI36" s="167"/>
      <c r="CJ36" s="167"/>
      <c r="CK36" s="167"/>
      <c r="CL36" s="167"/>
      <c r="CM36" s="168"/>
      <c r="CN36" s="72"/>
      <c r="CO36" s="73"/>
      <c r="CP36" s="73"/>
      <c r="CQ36" s="73"/>
      <c r="CR36" s="73"/>
      <c r="CS36" s="73"/>
      <c r="CT36" s="73"/>
      <c r="CU36" s="73"/>
      <c r="CV36" s="74"/>
      <c r="CW36" s="72"/>
      <c r="CX36" s="73"/>
      <c r="CY36" s="73"/>
      <c r="CZ36" s="73"/>
      <c r="DA36" s="73"/>
      <c r="DB36" s="73"/>
      <c r="DC36" s="73"/>
      <c r="DD36" s="73"/>
      <c r="DE36" s="74"/>
      <c r="DF36" s="52">
        <v>0</v>
      </c>
      <c r="DG36" s="52">
        <v>0</v>
      </c>
      <c r="DH36" s="52">
        <v>0</v>
      </c>
      <c r="DI36" s="52">
        <v>0</v>
      </c>
      <c r="DJ36" s="52">
        <v>0</v>
      </c>
      <c r="DK36" s="112">
        <v>0</v>
      </c>
      <c r="DL36" s="166">
        <f t="shared" si="3"/>
        <v>0</v>
      </c>
      <c r="DM36" s="167"/>
      <c r="DN36" s="167"/>
      <c r="DO36" s="167"/>
      <c r="DP36" s="167"/>
      <c r="DQ36" s="167"/>
      <c r="DR36" s="167"/>
      <c r="DS36" s="167"/>
      <c r="DT36" s="167"/>
      <c r="DU36" s="168"/>
    </row>
    <row r="37" spans="1:125" s="5" customFormat="1" ht="23.25" customHeight="1">
      <c r="A37" s="196" t="s">
        <v>366</v>
      </c>
      <c r="B37" s="197"/>
      <c r="C37" s="221"/>
      <c r="D37" s="212" t="s">
        <v>314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4"/>
      <c r="X37" s="175" t="s">
        <v>263</v>
      </c>
      <c r="Y37" s="176"/>
      <c r="Z37" s="176"/>
      <c r="AA37" s="176"/>
      <c r="AB37" s="176"/>
      <c r="AC37" s="122"/>
      <c r="AD37" s="166" t="s">
        <v>268</v>
      </c>
      <c r="AE37" s="167"/>
      <c r="AF37" s="167"/>
      <c r="AG37" s="167"/>
      <c r="AH37" s="167"/>
      <c r="AI37" s="167"/>
      <c r="AJ37" s="167"/>
      <c r="AK37" s="167"/>
      <c r="AL37" s="167"/>
      <c r="AM37" s="168"/>
      <c r="AN37" s="172">
        <v>2015</v>
      </c>
      <c r="AO37" s="173"/>
      <c r="AP37" s="173"/>
      <c r="AQ37" s="173"/>
      <c r="AR37" s="174"/>
      <c r="AS37" s="172">
        <v>2015</v>
      </c>
      <c r="AT37" s="173"/>
      <c r="AU37" s="173"/>
      <c r="AV37" s="173"/>
      <c r="AW37" s="174"/>
      <c r="AX37" s="72">
        <v>0.333</v>
      </c>
      <c r="AY37" s="169">
        <v>0.333</v>
      </c>
      <c r="AZ37" s="170"/>
      <c r="BA37" s="170"/>
      <c r="BB37" s="170"/>
      <c r="BC37" s="170"/>
      <c r="BD37" s="171"/>
      <c r="BE37" s="166">
        <v>0</v>
      </c>
      <c r="BF37" s="167"/>
      <c r="BG37" s="167"/>
      <c r="BH37" s="167"/>
      <c r="BI37" s="167"/>
      <c r="BJ37" s="168"/>
      <c r="BK37" s="72"/>
      <c r="BL37" s="73"/>
      <c r="BM37" s="73"/>
      <c r="BN37" s="73"/>
      <c r="BO37" s="73"/>
      <c r="BP37" s="73"/>
      <c r="BQ37" s="74"/>
      <c r="BR37" s="72"/>
      <c r="BS37" s="73"/>
      <c r="BT37" s="73"/>
      <c r="BU37" s="73"/>
      <c r="BV37" s="73"/>
      <c r="BW37" s="73"/>
      <c r="BX37" s="74"/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112">
        <v>0</v>
      </c>
      <c r="CE37" s="166">
        <v>0</v>
      </c>
      <c r="CF37" s="167"/>
      <c r="CG37" s="167"/>
      <c r="CH37" s="167"/>
      <c r="CI37" s="167"/>
      <c r="CJ37" s="167"/>
      <c r="CK37" s="167"/>
      <c r="CL37" s="167"/>
      <c r="CM37" s="168"/>
      <c r="CN37" s="72"/>
      <c r="CO37" s="73"/>
      <c r="CP37" s="73"/>
      <c r="CQ37" s="73"/>
      <c r="CR37" s="73"/>
      <c r="CS37" s="73"/>
      <c r="CT37" s="73"/>
      <c r="CU37" s="73"/>
      <c r="CV37" s="74"/>
      <c r="CW37" s="72"/>
      <c r="CX37" s="73"/>
      <c r="CY37" s="73"/>
      <c r="CZ37" s="73"/>
      <c r="DA37" s="73"/>
      <c r="DB37" s="73"/>
      <c r="DC37" s="73"/>
      <c r="DD37" s="73"/>
      <c r="DE37" s="74"/>
      <c r="DF37" s="52">
        <v>0</v>
      </c>
      <c r="DG37" s="52">
        <v>0.333</v>
      </c>
      <c r="DH37" s="52">
        <v>0</v>
      </c>
      <c r="DI37" s="52">
        <v>0</v>
      </c>
      <c r="DJ37" s="52">
        <v>0</v>
      </c>
      <c r="DK37" s="112">
        <v>0</v>
      </c>
      <c r="DL37" s="166">
        <f t="shared" si="3"/>
        <v>0.333</v>
      </c>
      <c r="DM37" s="167"/>
      <c r="DN37" s="167"/>
      <c r="DO37" s="167"/>
      <c r="DP37" s="167"/>
      <c r="DQ37" s="167"/>
      <c r="DR37" s="167"/>
      <c r="DS37" s="167"/>
      <c r="DT37" s="167"/>
      <c r="DU37" s="168"/>
    </row>
    <row r="38" spans="1:125" s="5" customFormat="1" ht="22.5" customHeight="1">
      <c r="A38" s="196" t="s">
        <v>367</v>
      </c>
      <c r="B38" s="197"/>
      <c r="C38" s="221"/>
      <c r="D38" s="212" t="s">
        <v>296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4"/>
      <c r="X38" s="175" t="s">
        <v>263</v>
      </c>
      <c r="Y38" s="176"/>
      <c r="Z38" s="176"/>
      <c r="AA38" s="176"/>
      <c r="AB38" s="176"/>
      <c r="AC38" s="122"/>
      <c r="AD38" s="166" t="s">
        <v>268</v>
      </c>
      <c r="AE38" s="167"/>
      <c r="AF38" s="167"/>
      <c r="AG38" s="167"/>
      <c r="AH38" s="167"/>
      <c r="AI38" s="167"/>
      <c r="AJ38" s="167"/>
      <c r="AK38" s="167"/>
      <c r="AL38" s="167"/>
      <c r="AM38" s="168"/>
      <c r="AN38" s="172">
        <v>2018</v>
      </c>
      <c r="AO38" s="173"/>
      <c r="AP38" s="173"/>
      <c r="AQ38" s="173"/>
      <c r="AR38" s="174"/>
      <c r="AS38" s="172">
        <v>2018</v>
      </c>
      <c r="AT38" s="173"/>
      <c r="AU38" s="173"/>
      <c r="AV38" s="173"/>
      <c r="AW38" s="174"/>
      <c r="AX38" s="72">
        <v>3.03</v>
      </c>
      <c r="AY38" s="169">
        <v>3.03</v>
      </c>
      <c r="AZ38" s="170"/>
      <c r="BA38" s="170"/>
      <c r="BB38" s="170"/>
      <c r="BC38" s="170"/>
      <c r="BD38" s="171"/>
      <c r="BE38" s="166">
        <v>0</v>
      </c>
      <c r="BF38" s="167"/>
      <c r="BG38" s="167"/>
      <c r="BH38" s="167"/>
      <c r="BI38" s="167"/>
      <c r="BJ38" s="168"/>
      <c r="BK38" s="72"/>
      <c r="BL38" s="73"/>
      <c r="BM38" s="73"/>
      <c r="BN38" s="73"/>
      <c r="BO38" s="73"/>
      <c r="BP38" s="73"/>
      <c r="BQ38" s="74"/>
      <c r="BR38" s="72"/>
      <c r="BS38" s="73"/>
      <c r="BT38" s="73"/>
      <c r="BU38" s="73"/>
      <c r="BV38" s="73"/>
      <c r="BW38" s="73"/>
      <c r="BX38" s="74"/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112">
        <v>0</v>
      </c>
      <c r="CE38" s="166">
        <v>0</v>
      </c>
      <c r="CF38" s="167"/>
      <c r="CG38" s="167"/>
      <c r="CH38" s="167"/>
      <c r="CI38" s="167"/>
      <c r="CJ38" s="167"/>
      <c r="CK38" s="167"/>
      <c r="CL38" s="167"/>
      <c r="CM38" s="168"/>
      <c r="CN38" s="72"/>
      <c r="CO38" s="73"/>
      <c r="CP38" s="73"/>
      <c r="CQ38" s="73"/>
      <c r="CR38" s="73"/>
      <c r="CS38" s="73"/>
      <c r="CT38" s="73"/>
      <c r="CU38" s="73"/>
      <c r="CV38" s="74"/>
      <c r="CW38" s="72"/>
      <c r="CX38" s="73"/>
      <c r="CY38" s="73"/>
      <c r="CZ38" s="73"/>
      <c r="DA38" s="73"/>
      <c r="DB38" s="73"/>
      <c r="DC38" s="73"/>
      <c r="DD38" s="73"/>
      <c r="DE38" s="74"/>
      <c r="DF38" s="52">
        <v>0</v>
      </c>
      <c r="DG38" s="52">
        <v>0</v>
      </c>
      <c r="DH38" s="52">
        <v>0</v>
      </c>
      <c r="DI38" s="52">
        <v>0</v>
      </c>
      <c r="DJ38" s="152">
        <v>3.03</v>
      </c>
      <c r="DK38" s="112">
        <v>0</v>
      </c>
      <c r="DL38" s="169">
        <f>DF38+DG38+DH38+DI38+DJ38+DK38</f>
        <v>3.03</v>
      </c>
      <c r="DM38" s="170"/>
      <c r="DN38" s="170"/>
      <c r="DO38" s="170"/>
      <c r="DP38" s="170"/>
      <c r="DQ38" s="170"/>
      <c r="DR38" s="170"/>
      <c r="DS38" s="170"/>
      <c r="DT38" s="170"/>
      <c r="DU38" s="171"/>
    </row>
    <row r="39" spans="1:125" s="5" customFormat="1" ht="19.5" customHeight="1">
      <c r="A39" s="196" t="s">
        <v>368</v>
      </c>
      <c r="B39" s="197"/>
      <c r="C39" s="221"/>
      <c r="D39" s="212" t="s">
        <v>297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4"/>
      <c r="X39" s="175" t="s">
        <v>263</v>
      </c>
      <c r="Y39" s="176"/>
      <c r="Z39" s="176"/>
      <c r="AA39" s="176"/>
      <c r="AB39" s="176"/>
      <c r="AC39" s="122"/>
      <c r="AD39" s="166" t="s">
        <v>268</v>
      </c>
      <c r="AE39" s="167"/>
      <c r="AF39" s="167"/>
      <c r="AG39" s="167"/>
      <c r="AH39" s="167"/>
      <c r="AI39" s="167"/>
      <c r="AJ39" s="167"/>
      <c r="AK39" s="167"/>
      <c r="AL39" s="167"/>
      <c r="AM39" s="168"/>
      <c r="AN39" s="172">
        <v>2018</v>
      </c>
      <c r="AO39" s="173"/>
      <c r="AP39" s="173"/>
      <c r="AQ39" s="173"/>
      <c r="AR39" s="174"/>
      <c r="AS39" s="172">
        <v>2018</v>
      </c>
      <c r="AT39" s="173"/>
      <c r="AU39" s="173"/>
      <c r="AV39" s="173"/>
      <c r="AW39" s="174"/>
      <c r="AX39" s="72">
        <v>3.73</v>
      </c>
      <c r="AY39" s="169">
        <v>3.73</v>
      </c>
      <c r="AZ39" s="170"/>
      <c r="BA39" s="170"/>
      <c r="BB39" s="170"/>
      <c r="BC39" s="170"/>
      <c r="BD39" s="171"/>
      <c r="BE39" s="166">
        <v>0</v>
      </c>
      <c r="BF39" s="167"/>
      <c r="BG39" s="167"/>
      <c r="BH39" s="167"/>
      <c r="BI39" s="167"/>
      <c r="BJ39" s="168"/>
      <c r="BK39" s="72"/>
      <c r="BL39" s="73"/>
      <c r="BM39" s="73"/>
      <c r="BN39" s="73"/>
      <c r="BO39" s="73"/>
      <c r="BP39" s="73"/>
      <c r="BQ39" s="74"/>
      <c r="BR39" s="72"/>
      <c r="BS39" s="73"/>
      <c r="BT39" s="73"/>
      <c r="BU39" s="73"/>
      <c r="BV39" s="73"/>
      <c r="BW39" s="73"/>
      <c r="BX39" s="74"/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112">
        <v>0</v>
      </c>
      <c r="CE39" s="166">
        <v>0</v>
      </c>
      <c r="CF39" s="167"/>
      <c r="CG39" s="167"/>
      <c r="CH39" s="167"/>
      <c r="CI39" s="167"/>
      <c r="CJ39" s="167"/>
      <c r="CK39" s="167"/>
      <c r="CL39" s="167"/>
      <c r="CM39" s="168"/>
      <c r="CN39" s="72"/>
      <c r="CO39" s="73"/>
      <c r="CP39" s="73"/>
      <c r="CQ39" s="73"/>
      <c r="CR39" s="73"/>
      <c r="CS39" s="73"/>
      <c r="CT39" s="73"/>
      <c r="CU39" s="73"/>
      <c r="CV39" s="74"/>
      <c r="CW39" s="72"/>
      <c r="CX39" s="73"/>
      <c r="CY39" s="73"/>
      <c r="CZ39" s="73"/>
      <c r="DA39" s="73"/>
      <c r="DB39" s="73"/>
      <c r="DC39" s="73"/>
      <c r="DD39" s="73"/>
      <c r="DE39" s="74"/>
      <c r="DF39" s="52">
        <v>0</v>
      </c>
      <c r="DG39" s="52">
        <v>0</v>
      </c>
      <c r="DH39" s="52">
        <v>0</v>
      </c>
      <c r="DI39" s="52">
        <v>0</v>
      </c>
      <c r="DJ39" s="152">
        <v>3.73</v>
      </c>
      <c r="DK39" s="112">
        <v>0</v>
      </c>
      <c r="DL39" s="166">
        <f>DF39+DG39+DH39+DI39+DJ39+DK39</f>
        <v>3.73</v>
      </c>
      <c r="DM39" s="167"/>
      <c r="DN39" s="167"/>
      <c r="DO39" s="167"/>
      <c r="DP39" s="167"/>
      <c r="DQ39" s="167"/>
      <c r="DR39" s="167"/>
      <c r="DS39" s="167"/>
      <c r="DT39" s="167"/>
      <c r="DU39" s="168"/>
    </row>
    <row r="40" spans="1:125" s="5" customFormat="1" ht="21.75" customHeight="1">
      <c r="A40" s="196" t="s">
        <v>369</v>
      </c>
      <c r="B40" s="197"/>
      <c r="C40" s="221"/>
      <c r="D40" s="218" t="s">
        <v>293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20"/>
      <c r="X40" s="175" t="s">
        <v>292</v>
      </c>
      <c r="Y40" s="176"/>
      <c r="Z40" s="176"/>
      <c r="AA40" s="176"/>
      <c r="AB40" s="176"/>
      <c r="AC40" s="122"/>
      <c r="AD40" s="166" t="s">
        <v>268</v>
      </c>
      <c r="AE40" s="167"/>
      <c r="AF40" s="167"/>
      <c r="AG40" s="167"/>
      <c r="AH40" s="167"/>
      <c r="AI40" s="167"/>
      <c r="AJ40" s="167"/>
      <c r="AK40" s="167"/>
      <c r="AL40" s="167"/>
      <c r="AM40" s="168"/>
      <c r="AN40" s="172">
        <v>2019</v>
      </c>
      <c r="AO40" s="173"/>
      <c r="AP40" s="173"/>
      <c r="AQ40" s="173"/>
      <c r="AR40" s="174"/>
      <c r="AS40" s="172">
        <v>2019</v>
      </c>
      <c r="AT40" s="173"/>
      <c r="AU40" s="173"/>
      <c r="AV40" s="173"/>
      <c r="AW40" s="174"/>
      <c r="AX40" s="72">
        <v>8.797</v>
      </c>
      <c r="AY40" s="169">
        <v>8.797</v>
      </c>
      <c r="AZ40" s="170"/>
      <c r="BA40" s="170"/>
      <c r="BB40" s="170"/>
      <c r="BC40" s="170"/>
      <c r="BD40" s="171"/>
      <c r="BE40" s="166">
        <v>0</v>
      </c>
      <c r="BF40" s="167"/>
      <c r="BG40" s="167"/>
      <c r="BH40" s="167"/>
      <c r="BI40" s="167"/>
      <c r="BJ40" s="168"/>
      <c r="BK40" s="72"/>
      <c r="BL40" s="73"/>
      <c r="BM40" s="73"/>
      <c r="BN40" s="73"/>
      <c r="BO40" s="73"/>
      <c r="BP40" s="73"/>
      <c r="BQ40" s="74"/>
      <c r="BR40" s="72"/>
      <c r="BS40" s="73"/>
      <c r="BT40" s="73"/>
      <c r="BU40" s="73"/>
      <c r="BV40" s="73"/>
      <c r="BW40" s="73"/>
      <c r="BX40" s="74"/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112">
        <v>0</v>
      </c>
      <c r="CE40" s="166">
        <v>0</v>
      </c>
      <c r="CF40" s="167"/>
      <c r="CG40" s="167"/>
      <c r="CH40" s="167"/>
      <c r="CI40" s="167"/>
      <c r="CJ40" s="167"/>
      <c r="CK40" s="167"/>
      <c r="CL40" s="167"/>
      <c r="CM40" s="168"/>
      <c r="CN40" s="72"/>
      <c r="CO40" s="73"/>
      <c r="CP40" s="73"/>
      <c r="CQ40" s="73"/>
      <c r="CR40" s="73"/>
      <c r="CS40" s="73"/>
      <c r="CT40" s="73"/>
      <c r="CU40" s="73"/>
      <c r="CV40" s="74"/>
      <c r="CW40" s="72"/>
      <c r="CX40" s="73"/>
      <c r="CY40" s="73"/>
      <c r="CZ40" s="73"/>
      <c r="DA40" s="73"/>
      <c r="DB40" s="73"/>
      <c r="DC40" s="73"/>
      <c r="DD40" s="73"/>
      <c r="DE40" s="74"/>
      <c r="DF40" s="52">
        <v>0</v>
      </c>
      <c r="DG40" s="52">
        <v>0</v>
      </c>
      <c r="DH40" s="52">
        <v>0</v>
      </c>
      <c r="DI40" s="52">
        <v>0</v>
      </c>
      <c r="DJ40" s="52">
        <v>0</v>
      </c>
      <c r="DK40" s="107">
        <v>8.797</v>
      </c>
      <c r="DL40" s="169">
        <f>DF40+DG40+DH40+DI40+DJ40+DK40</f>
        <v>8.797</v>
      </c>
      <c r="DM40" s="170"/>
      <c r="DN40" s="170"/>
      <c r="DO40" s="170"/>
      <c r="DP40" s="170"/>
      <c r="DQ40" s="170"/>
      <c r="DR40" s="170"/>
      <c r="DS40" s="170"/>
      <c r="DT40" s="170"/>
      <c r="DU40" s="171"/>
    </row>
    <row r="41" spans="1:125" s="5" customFormat="1" ht="19.5" customHeight="1">
      <c r="A41" s="222" t="s">
        <v>370</v>
      </c>
      <c r="B41" s="223"/>
      <c r="C41" s="224"/>
      <c r="D41" s="212" t="s">
        <v>341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4"/>
      <c r="X41" s="196" t="s">
        <v>292</v>
      </c>
      <c r="Y41" s="197"/>
      <c r="Z41" s="197"/>
      <c r="AA41" s="197"/>
      <c r="AB41" s="197"/>
      <c r="AC41" s="122"/>
      <c r="AD41" s="166" t="s">
        <v>268</v>
      </c>
      <c r="AE41" s="167"/>
      <c r="AF41" s="167"/>
      <c r="AG41" s="167"/>
      <c r="AH41" s="167"/>
      <c r="AI41" s="167"/>
      <c r="AJ41" s="167"/>
      <c r="AK41" s="167"/>
      <c r="AL41" s="167"/>
      <c r="AM41" s="168"/>
      <c r="AN41" s="172">
        <v>2017</v>
      </c>
      <c r="AO41" s="173"/>
      <c r="AP41" s="173"/>
      <c r="AQ41" s="173"/>
      <c r="AR41" s="174"/>
      <c r="AS41" s="172">
        <v>2017</v>
      </c>
      <c r="AT41" s="173"/>
      <c r="AU41" s="173"/>
      <c r="AV41" s="173"/>
      <c r="AW41" s="174"/>
      <c r="AX41" s="72">
        <v>4.84</v>
      </c>
      <c r="AY41" s="169">
        <v>4.84</v>
      </c>
      <c r="AZ41" s="170"/>
      <c r="BA41" s="170"/>
      <c r="BB41" s="170"/>
      <c r="BC41" s="170"/>
      <c r="BD41" s="171"/>
      <c r="BE41" s="166">
        <v>0</v>
      </c>
      <c r="BF41" s="167"/>
      <c r="BG41" s="167"/>
      <c r="BH41" s="167"/>
      <c r="BI41" s="167"/>
      <c r="BJ41" s="168"/>
      <c r="BK41" s="72"/>
      <c r="BL41" s="73"/>
      <c r="BM41" s="73"/>
      <c r="BN41" s="73"/>
      <c r="BO41" s="73"/>
      <c r="BP41" s="73"/>
      <c r="BQ41" s="74"/>
      <c r="BR41" s="72"/>
      <c r="BS41" s="73"/>
      <c r="BT41" s="73"/>
      <c r="BU41" s="73"/>
      <c r="BV41" s="73"/>
      <c r="BW41" s="73"/>
      <c r="BX41" s="74"/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112">
        <v>0</v>
      </c>
      <c r="CE41" s="166">
        <v>0</v>
      </c>
      <c r="CF41" s="167"/>
      <c r="CG41" s="167"/>
      <c r="CH41" s="167"/>
      <c r="CI41" s="167"/>
      <c r="CJ41" s="167"/>
      <c r="CK41" s="167"/>
      <c r="CL41" s="167"/>
      <c r="CM41" s="168"/>
      <c r="CN41" s="72"/>
      <c r="CO41" s="73"/>
      <c r="CP41" s="73"/>
      <c r="CQ41" s="73"/>
      <c r="CR41" s="73"/>
      <c r="CS41" s="73"/>
      <c r="CT41" s="73"/>
      <c r="CU41" s="73"/>
      <c r="CV41" s="74"/>
      <c r="CW41" s="72"/>
      <c r="CX41" s="73"/>
      <c r="CY41" s="73"/>
      <c r="CZ41" s="73"/>
      <c r="DA41" s="73"/>
      <c r="DB41" s="73"/>
      <c r="DC41" s="73"/>
      <c r="DD41" s="73"/>
      <c r="DE41" s="74"/>
      <c r="DF41" s="52">
        <v>0</v>
      </c>
      <c r="DG41" s="52">
        <v>0</v>
      </c>
      <c r="DH41" s="52">
        <v>0</v>
      </c>
      <c r="DI41" s="74">
        <v>4.84</v>
      </c>
      <c r="DJ41" s="52">
        <v>0</v>
      </c>
      <c r="DK41" s="112">
        <v>0</v>
      </c>
      <c r="DL41" s="169">
        <f>DF41+DG41+DH41+DI41+DJ41+DK41</f>
        <v>4.84</v>
      </c>
      <c r="DM41" s="170"/>
      <c r="DN41" s="170"/>
      <c r="DO41" s="170"/>
      <c r="DP41" s="170"/>
      <c r="DQ41" s="170"/>
      <c r="DR41" s="170"/>
      <c r="DS41" s="170"/>
      <c r="DT41" s="170"/>
      <c r="DU41" s="171"/>
    </row>
    <row r="42" spans="1:125" s="11" customFormat="1" ht="10.5">
      <c r="A42" s="340" t="s">
        <v>16</v>
      </c>
      <c r="B42" s="341"/>
      <c r="C42" s="342"/>
      <c r="D42" s="215" t="s">
        <v>288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292" t="s">
        <v>270</v>
      </c>
      <c r="Y42" s="293"/>
      <c r="Z42" s="293"/>
      <c r="AA42" s="293"/>
      <c r="AB42" s="293"/>
      <c r="AC42" s="294"/>
      <c r="AD42" s="292" t="s">
        <v>270</v>
      </c>
      <c r="AE42" s="293"/>
      <c r="AF42" s="293"/>
      <c r="AG42" s="293"/>
      <c r="AH42" s="293"/>
      <c r="AI42" s="293"/>
      <c r="AJ42" s="293"/>
      <c r="AK42" s="293"/>
      <c r="AL42" s="293"/>
      <c r="AM42" s="294"/>
      <c r="AN42" s="292" t="s">
        <v>270</v>
      </c>
      <c r="AO42" s="293"/>
      <c r="AP42" s="293"/>
      <c r="AQ42" s="293"/>
      <c r="AR42" s="294"/>
      <c r="AS42" s="292" t="s">
        <v>270</v>
      </c>
      <c r="AT42" s="293"/>
      <c r="AU42" s="293"/>
      <c r="AV42" s="293"/>
      <c r="AW42" s="294"/>
      <c r="AX42" s="109" t="s">
        <v>270</v>
      </c>
      <c r="AY42" s="190" t="s">
        <v>270</v>
      </c>
      <c r="AZ42" s="191"/>
      <c r="BA42" s="191"/>
      <c r="BB42" s="191"/>
      <c r="BC42" s="191"/>
      <c r="BD42" s="192"/>
      <c r="BE42" s="190" t="s">
        <v>270</v>
      </c>
      <c r="BF42" s="191"/>
      <c r="BG42" s="191"/>
      <c r="BH42" s="191"/>
      <c r="BI42" s="191"/>
      <c r="BJ42" s="192"/>
      <c r="BK42" s="190" t="s">
        <v>270</v>
      </c>
      <c r="BL42" s="191"/>
      <c r="BM42" s="191"/>
      <c r="BN42" s="191"/>
      <c r="BO42" s="191"/>
      <c r="BP42" s="191"/>
      <c r="BQ42" s="192"/>
      <c r="BR42" s="190" t="s">
        <v>270</v>
      </c>
      <c r="BS42" s="191"/>
      <c r="BT42" s="191"/>
      <c r="BU42" s="191"/>
      <c r="BV42" s="191"/>
      <c r="BW42" s="191"/>
      <c r="BX42" s="192"/>
      <c r="BY42" s="111"/>
      <c r="BZ42" s="111"/>
      <c r="CA42" s="111"/>
      <c r="CB42" s="111"/>
      <c r="CC42" s="111"/>
      <c r="CD42" s="124" t="s">
        <v>270</v>
      </c>
      <c r="CE42" s="242" t="s">
        <v>270</v>
      </c>
      <c r="CF42" s="243"/>
      <c r="CG42" s="243"/>
      <c r="CH42" s="243"/>
      <c r="CI42" s="243"/>
      <c r="CJ42" s="243"/>
      <c r="CK42" s="243"/>
      <c r="CL42" s="243"/>
      <c r="CM42" s="244"/>
      <c r="CN42" s="190" t="s">
        <v>270</v>
      </c>
      <c r="CO42" s="191"/>
      <c r="CP42" s="191"/>
      <c r="CQ42" s="191"/>
      <c r="CR42" s="191"/>
      <c r="CS42" s="191"/>
      <c r="CT42" s="191"/>
      <c r="CU42" s="191"/>
      <c r="CV42" s="192"/>
      <c r="CW42" s="190" t="s">
        <v>270</v>
      </c>
      <c r="CX42" s="191"/>
      <c r="CY42" s="191"/>
      <c r="CZ42" s="191"/>
      <c r="DA42" s="191"/>
      <c r="DB42" s="191"/>
      <c r="DC42" s="191"/>
      <c r="DD42" s="191"/>
      <c r="DE42" s="192"/>
      <c r="DF42" s="111" t="s">
        <v>270</v>
      </c>
      <c r="DG42" s="111" t="s">
        <v>270</v>
      </c>
      <c r="DH42" s="111" t="s">
        <v>270</v>
      </c>
      <c r="DI42" s="111" t="s">
        <v>270</v>
      </c>
      <c r="DJ42" s="111" t="s">
        <v>270</v>
      </c>
      <c r="DK42" s="105" t="s">
        <v>270</v>
      </c>
      <c r="DL42" s="190" t="s">
        <v>270</v>
      </c>
      <c r="DM42" s="191"/>
      <c r="DN42" s="191"/>
      <c r="DO42" s="191"/>
      <c r="DP42" s="191"/>
      <c r="DQ42" s="191"/>
      <c r="DR42" s="191"/>
      <c r="DS42" s="191"/>
      <c r="DT42" s="191"/>
      <c r="DU42" s="192"/>
    </row>
    <row r="43" spans="1:125" s="12" customFormat="1" ht="10.5">
      <c r="A43" s="340" t="s">
        <v>17</v>
      </c>
      <c r="B43" s="341"/>
      <c r="C43" s="342"/>
      <c r="D43" s="215" t="s">
        <v>289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7"/>
      <c r="X43" s="184"/>
      <c r="Y43" s="185"/>
      <c r="Z43" s="185"/>
      <c r="AA43" s="185"/>
      <c r="AB43" s="185"/>
      <c r="AC43" s="186"/>
      <c r="AD43" s="233"/>
      <c r="AE43" s="234"/>
      <c r="AF43" s="234"/>
      <c r="AG43" s="234"/>
      <c r="AH43" s="234"/>
      <c r="AI43" s="234"/>
      <c r="AJ43" s="234"/>
      <c r="AK43" s="234"/>
      <c r="AL43" s="234"/>
      <c r="AM43" s="235"/>
      <c r="AN43" s="184"/>
      <c r="AO43" s="185"/>
      <c r="AP43" s="185"/>
      <c r="AQ43" s="185"/>
      <c r="AR43" s="186"/>
      <c r="AS43" s="184"/>
      <c r="AT43" s="185"/>
      <c r="AU43" s="185"/>
      <c r="AV43" s="185"/>
      <c r="AW43" s="186"/>
      <c r="AX43" s="109"/>
      <c r="AY43" s="190"/>
      <c r="AZ43" s="191"/>
      <c r="BA43" s="191"/>
      <c r="BB43" s="191"/>
      <c r="BC43" s="191"/>
      <c r="BD43" s="192"/>
      <c r="BE43" s="190"/>
      <c r="BF43" s="191"/>
      <c r="BG43" s="191"/>
      <c r="BH43" s="191"/>
      <c r="BI43" s="191"/>
      <c r="BJ43" s="192"/>
      <c r="BK43" s="190"/>
      <c r="BL43" s="191"/>
      <c r="BM43" s="191"/>
      <c r="BN43" s="191"/>
      <c r="BO43" s="191"/>
      <c r="BP43" s="191"/>
      <c r="BQ43" s="192"/>
      <c r="BR43" s="190"/>
      <c r="BS43" s="191"/>
      <c r="BT43" s="191"/>
      <c r="BU43" s="191"/>
      <c r="BV43" s="191"/>
      <c r="BW43" s="191"/>
      <c r="BX43" s="192"/>
      <c r="BY43" s="111"/>
      <c r="BZ43" s="111"/>
      <c r="CA43" s="111"/>
      <c r="CB43" s="111"/>
      <c r="CC43" s="111"/>
      <c r="CD43" s="124"/>
      <c r="CE43" s="242" t="s">
        <v>270</v>
      </c>
      <c r="CF43" s="243"/>
      <c r="CG43" s="243"/>
      <c r="CH43" s="243"/>
      <c r="CI43" s="243"/>
      <c r="CJ43" s="243"/>
      <c r="CK43" s="243"/>
      <c r="CL43" s="243"/>
      <c r="CM43" s="244"/>
      <c r="CN43" s="190"/>
      <c r="CO43" s="191"/>
      <c r="CP43" s="191"/>
      <c r="CQ43" s="191"/>
      <c r="CR43" s="191"/>
      <c r="CS43" s="191"/>
      <c r="CT43" s="191"/>
      <c r="CU43" s="191"/>
      <c r="CV43" s="192"/>
      <c r="CW43" s="190"/>
      <c r="CX43" s="191"/>
      <c r="CY43" s="191"/>
      <c r="CZ43" s="191"/>
      <c r="DA43" s="191"/>
      <c r="DB43" s="191"/>
      <c r="DC43" s="191"/>
      <c r="DD43" s="191"/>
      <c r="DE43" s="192"/>
      <c r="DF43" s="111" t="s">
        <v>270</v>
      </c>
      <c r="DG43" s="111" t="s">
        <v>270</v>
      </c>
      <c r="DH43" s="111" t="s">
        <v>270</v>
      </c>
      <c r="DI43" s="111" t="s">
        <v>270</v>
      </c>
      <c r="DJ43" s="111" t="s">
        <v>270</v>
      </c>
      <c r="DK43" s="105" t="s">
        <v>270</v>
      </c>
      <c r="DL43" s="190" t="s">
        <v>270</v>
      </c>
      <c r="DM43" s="191"/>
      <c r="DN43" s="191"/>
      <c r="DO43" s="191"/>
      <c r="DP43" s="191"/>
      <c r="DQ43" s="191"/>
      <c r="DR43" s="191"/>
      <c r="DS43" s="191"/>
      <c r="DT43" s="191"/>
      <c r="DU43" s="192"/>
    </row>
    <row r="44" spans="1:125" s="63" customFormat="1" ht="11.25">
      <c r="A44" s="196" t="s">
        <v>271</v>
      </c>
      <c r="B44" s="197"/>
      <c r="C44" s="221"/>
      <c r="D44" s="228" t="s">
        <v>317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30"/>
      <c r="X44" s="175" t="s">
        <v>292</v>
      </c>
      <c r="Y44" s="176"/>
      <c r="Z44" s="176"/>
      <c r="AA44" s="176"/>
      <c r="AB44" s="176"/>
      <c r="AC44" s="104"/>
      <c r="AD44" s="166" t="s">
        <v>268</v>
      </c>
      <c r="AE44" s="167"/>
      <c r="AF44" s="167"/>
      <c r="AG44" s="167"/>
      <c r="AH44" s="167"/>
      <c r="AI44" s="167"/>
      <c r="AJ44" s="167"/>
      <c r="AK44" s="167"/>
      <c r="AL44" s="167"/>
      <c r="AM44" s="168"/>
      <c r="AN44" s="175" t="s">
        <v>352</v>
      </c>
      <c r="AO44" s="176"/>
      <c r="AP44" s="176"/>
      <c r="AQ44" s="176"/>
      <c r="AR44" s="177"/>
      <c r="AS44" s="175" t="s">
        <v>352</v>
      </c>
      <c r="AT44" s="176"/>
      <c r="AU44" s="176"/>
      <c r="AV44" s="176"/>
      <c r="AW44" s="177"/>
      <c r="AX44" s="72">
        <v>1.787</v>
      </c>
      <c r="AY44" s="169">
        <v>1.787</v>
      </c>
      <c r="AZ44" s="170"/>
      <c r="BA44" s="170"/>
      <c r="BB44" s="170"/>
      <c r="BC44" s="170"/>
      <c r="BD44" s="171"/>
      <c r="BE44" s="166">
        <v>0</v>
      </c>
      <c r="BF44" s="167"/>
      <c r="BG44" s="167"/>
      <c r="BH44" s="167"/>
      <c r="BI44" s="167"/>
      <c r="BJ44" s="168"/>
      <c r="BK44" s="51"/>
      <c r="BL44" s="71"/>
      <c r="BM44" s="71"/>
      <c r="BN44" s="71"/>
      <c r="BO44" s="71"/>
      <c r="BP44" s="71"/>
      <c r="BQ44" s="52"/>
      <c r="BR44" s="51"/>
      <c r="BS44" s="71"/>
      <c r="BT44" s="71"/>
      <c r="BU44" s="71"/>
      <c r="BV44" s="71"/>
      <c r="BW44" s="71"/>
      <c r="BX44" s="52"/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112">
        <v>0</v>
      </c>
      <c r="CE44" s="166">
        <v>0</v>
      </c>
      <c r="CF44" s="167"/>
      <c r="CG44" s="167"/>
      <c r="CH44" s="167"/>
      <c r="CI44" s="167"/>
      <c r="CJ44" s="167"/>
      <c r="CK44" s="167"/>
      <c r="CL44" s="167"/>
      <c r="CM44" s="168"/>
      <c r="CN44" s="109"/>
      <c r="CO44" s="110"/>
      <c r="CP44" s="110"/>
      <c r="CQ44" s="110"/>
      <c r="CR44" s="110"/>
      <c r="CS44" s="110"/>
      <c r="CT44" s="110"/>
      <c r="CU44" s="110"/>
      <c r="CV44" s="111"/>
      <c r="CW44" s="109"/>
      <c r="CX44" s="110"/>
      <c r="CY44" s="110"/>
      <c r="CZ44" s="110"/>
      <c r="DA44" s="110"/>
      <c r="DB44" s="110"/>
      <c r="DC44" s="110"/>
      <c r="DD44" s="110"/>
      <c r="DE44" s="111"/>
      <c r="DF44" s="52">
        <v>0</v>
      </c>
      <c r="DG44" s="52">
        <v>0</v>
      </c>
      <c r="DH44" s="74">
        <v>1.787</v>
      </c>
      <c r="DI44" s="52">
        <v>0</v>
      </c>
      <c r="DJ44" s="52">
        <v>0</v>
      </c>
      <c r="DK44" s="112">
        <v>0</v>
      </c>
      <c r="DL44" s="166">
        <f>DF44+DG44+DH44+DI44+DJ44+DK44</f>
        <v>1.787</v>
      </c>
      <c r="DM44" s="167"/>
      <c r="DN44" s="167"/>
      <c r="DO44" s="167"/>
      <c r="DP44" s="167"/>
      <c r="DQ44" s="167"/>
      <c r="DR44" s="167"/>
      <c r="DS44" s="167"/>
      <c r="DT44" s="167"/>
      <c r="DU44" s="168"/>
    </row>
    <row r="45" spans="1:125" s="63" customFormat="1" ht="11.25">
      <c r="A45" s="196" t="s">
        <v>342</v>
      </c>
      <c r="B45" s="197"/>
      <c r="C45" s="221"/>
      <c r="D45" s="228" t="s">
        <v>318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30"/>
      <c r="X45" s="175" t="s">
        <v>292</v>
      </c>
      <c r="Y45" s="176"/>
      <c r="Z45" s="176"/>
      <c r="AA45" s="176"/>
      <c r="AB45" s="176"/>
      <c r="AC45" s="104"/>
      <c r="AD45" s="166" t="s">
        <v>268</v>
      </c>
      <c r="AE45" s="167"/>
      <c r="AF45" s="167"/>
      <c r="AG45" s="167"/>
      <c r="AH45" s="167"/>
      <c r="AI45" s="167"/>
      <c r="AJ45" s="167"/>
      <c r="AK45" s="167"/>
      <c r="AL45" s="167"/>
      <c r="AM45" s="168"/>
      <c r="AN45" s="175" t="s">
        <v>352</v>
      </c>
      <c r="AO45" s="176"/>
      <c r="AP45" s="176"/>
      <c r="AQ45" s="176"/>
      <c r="AR45" s="177"/>
      <c r="AS45" s="175" t="s">
        <v>352</v>
      </c>
      <c r="AT45" s="176"/>
      <c r="AU45" s="176"/>
      <c r="AV45" s="176"/>
      <c r="AW45" s="177"/>
      <c r="AX45" s="72">
        <v>0.209</v>
      </c>
      <c r="AY45" s="169">
        <v>0.209</v>
      </c>
      <c r="AZ45" s="170"/>
      <c r="BA45" s="170"/>
      <c r="BB45" s="170"/>
      <c r="BC45" s="170"/>
      <c r="BD45" s="171"/>
      <c r="BE45" s="166">
        <v>0</v>
      </c>
      <c r="BF45" s="167"/>
      <c r="BG45" s="167"/>
      <c r="BH45" s="167"/>
      <c r="BI45" s="167"/>
      <c r="BJ45" s="168"/>
      <c r="BK45" s="51"/>
      <c r="BL45" s="71"/>
      <c r="BM45" s="71"/>
      <c r="BN45" s="71"/>
      <c r="BO45" s="71"/>
      <c r="BP45" s="71"/>
      <c r="BQ45" s="52"/>
      <c r="BR45" s="51"/>
      <c r="BS45" s="71"/>
      <c r="BT45" s="71"/>
      <c r="BU45" s="71"/>
      <c r="BV45" s="71"/>
      <c r="BW45" s="71"/>
      <c r="BX45" s="52"/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112">
        <v>0</v>
      </c>
      <c r="CE45" s="166">
        <v>0</v>
      </c>
      <c r="CF45" s="167"/>
      <c r="CG45" s="167"/>
      <c r="CH45" s="167"/>
      <c r="CI45" s="167"/>
      <c r="CJ45" s="167"/>
      <c r="CK45" s="167"/>
      <c r="CL45" s="167"/>
      <c r="CM45" s="168"/>
      <c r="CN45" s="109"/>
      <c r="CO45" s="110"/>
      <c r="CP45" s="110"/>
      <c r="CQ45" s="110"/>
      <c r="CR45" s="110"/>
      <c r="CS45" s="110"/>
      <c r="CT45" s="110"/>
      <c r="CU45" s="110"/>
      <c r="CV45" s="111"/>
      <c r="CW45" s="109"/>
      <c r="CX45" s="110"/>
      <c r="CY45" s="110"/>
      <c r="CZ45" s="110"/>
      <c r="DA45" s="110"/>
      <c r="DB45" s="110"/>
      <c r="DC45" s="110"/>
      <c r="DD45" s="110"/>
      <c r="DE45" s="111"/>
      <c r="DF45" s="52">
        <v>0</v>
      </c>
      <c r="DG45" s="52">
        <v>0</v>
      </c>
      <c r="DH45" s="74">
        <v>0.209</v>
      </c>
      <c r="DI45" s="52">
        <v>0</v>
      </c>
      <c r="DJ45" s="52">
        <v>0</v>
      </c>
      <c r="DK45" s="112">
        <v>0</v>
      </c>
      <c r="DL45" s="166">
        <f>DF45+DG45+DH45+DI45+DJ45+DK45</f>
        <v>0.209</v>
      </c>
      <c r="DM45" s="167"/>
      <c r="DN45" s="167"/>
      <c r="DO45" s="167"/>
      <c r="DP45" s="167"/>
      <c r="DQ45" s="167"/>
      <c r="DR45" s="167"/>
      <c r="DS45" s="167"/>
      <c r="DT45" s="167"/>
      <c r="DU45" s="168"/>
    </row>
    <row r="46" spans="1:125" s="63" customFormat="1" ht="36.75" customHeight="1">
      <c r="A46" s="196" t="s">
        <v>320</v>
      </c>
      <c r="B46" s="197"/>
      <c r="C46" s="221"/>
      <c r="D46" s="228" t="s">
        <v>319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30"/>
      <c r="X46" s="175" t="s">
        <v>292</v>
      </c>
      <c r="Y46" s="176"/>
      <c r="Z46" s="176"/>
      <c r="AA46" s="176"/>
      <c r="AB46" s="176"/>
      <c r="AC46" s="149"/>
      <c r="AD46" s="166" t="s">
        <v>268</v>
      </c>
      <c r="AE46" s="167"/>
      <c r="AF46" s="167"/>
      <c r="AG46" s="167"/>
      <c r="AH46" s="167"/>
      <c r="AI46" s="167"/>
      <c r="AJ46" s="167"/>
      <c r="AK46" s="167"/>
      <c r="AL46" s="167"/>
      <c r="AM46" s="168"/>
      <c r="AN46" s="175" t="s">
        <v>350</v>
      </c>
      <c r="AO46" s="176"/>
      <c r="AP46" s="176"/>
      <c r="AQ46" s="176"/>
      <c r="AR46" s="177"/>
      <c r="AS46" s="175" t="s">
        <v>350</v>
      </c>
      <c r="AT46" s="176"/>
      <c r="AU46" s="176"/>
      <c r="AV46" s="176"/>
      <c r="AW46" s="177"/>
      <c r="AX46" s="103">
        <v>1.09</v>
      </c>
      <c r="AY46" s="169">
        <v>1.09</v>
      </c>
      <c r="AZ46" s="170"/>
      <c r="BA46" s="170"/>
      <c r="BB46" s="170"/>
      <c r="BC46" s="170"/>
      <c r="BD46" s="171"/>
      <c r="BE46" s="166">
        <v>0</v>
      </c>
      <c r="BF46" s="167"/>
      <c r="BG46" s="167"/>
      <c r="BH46" s="167"/>
      <c r="BI46" s="167"/>
      <c r="BJ46" s="168"/>
      <c r="BK46" s="100"/>
      <c r="BL46" s="101"/>
      <c r="BM46" s="101"/>
      <c r="BN46" s="101"/>
      <c r="BO46" s="101"/>
      <c r="BP46" s="101"/>
      <c r="BQ46" s="102"/>
      <c r="BR46" s="100"/>
      <c r="BS46" s="101"/>
      <c r="BT46" s="101"/>
      <c r="BU46" s="101"/>
      <c r="BV46" s="101"/>
      <c r="BW46" s="101"/>
      <c r="BX46" s="102"/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12">
        <v>0</v>
      </c>
      <c r="CE46" s="166">
        <v>0</v>
      </c>
      <c r="CF46" s="167"/>
      <c r="CG46" s="167"/>
      <c r="CH46" s="167"/>
      <c r="CI46" s="167"/>
      <c r="CJ46" s="167"/>
      <c r="CK46" s="167"/>
      <c r="CL46" s="167"/>
      <c r="CM46" s="168"/>
      <c r="CN46" s="151"/>
      <c r="CO46" s="155"/>
      <c r="CP46" s="155"/>
      <c r="CQ46" s="155"/>
      <c r="CR46" s="155"/>
      <c r="CS46" s="155"/>
      <c r="CT46" s="155"/>
      <c r="CU46" s="155"/>
      <c r="CV46" s="156"/>
      <c r="CW46" s="151"/>
      <c r="CX46" s="155"/>
      <c r="CY46" s="155"/>
      <c r="CZ46" s="155"/>
      <c r="DA46" s="155"/>
      <c r="DB46" s="155"/>
      <c r="DC46" s="155"/>
      <c r="DD46" s="155"/>
      <c r="DE46" s="156"/>
      <c r="DF46" s="102">
        <v>0</v>
      </c>
      <c r="DG46" s="164">
        <v>1.09</v>
      </c>
      <c r="DH46" s="102">
        <v>0</v>
      </c>
      <c r="DI46" s="102">
        <v>0</v>
      </c>
      <c r="DJ46" s="102">
        <v>0</v>
      </c>
      <c r="DK46" s="112">
        <v>0</v>
      </c>
      <c r="DL46" s="376">
        <f>DF46+DG46+DH46+DI46+DJ46+DK46</f>
        <v>1.09</v>
      </c>
      <c r="DM46" s="377"/>
      <c r="DN46" s="377"/>
      <c r="DO46" s="377"/>
      <c r="DP46" s="377"/>
      <c r="DQ46" s="377"/>
      <c r="DR46" s="377"/>
      <c r="DS46" s="377"/>
      <c r="DT46" s="377"/>
      <c r="DU46" s="378"/>
    </row>
    <row r="47" spans="1:125" s="50" customFormat="1" ht="19.5" customHeight="1">
      <c r="A47" s="225" t="s">
        <v>321</v>
      </c>
      <c r="B47" s="226"/>
      <c r="C47" s="227"/>
      <c r="D47" s="218" t="s">
        <v>269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206" t="s">
        <v>292</v>
      </c>
      <c r="Y47" s="207"/>
      <c r="Z47" s="207"/>
      <c r="AA47" s="207"/>
      <c r="AB47" s="207"/>
      <c r="AC47" s="208"/>
      <c r="AD47" s="181" t="s">
        <v>268</v>
      </c>
      <c r="AE47" s="182"/>
      <c r="AF47" s="182"/>
      <c r="AG47" s="182"/>
      <c r="AH47" s="182"/>
      <c r="AI47" s="182"/>
      <c r="AJ47" s="182"/>
      <c r="AK47" s="182"/>
      <c r="AL47" s="182"/>
      <c r="AM47" s="183"/>
      <c r="AN47" s="206" t="s">
        <v>278</v>
      </c>
      <c r="AO47" s="207"/>
      <c r="AP47" s="207"/>
      <c r="AQ47" s="207"/>
      <c r="AR47" s="208"/>
      <c r="AS47" s="206" t="s">
        <v>279</v>
      </c>
      <c r="AT47" s="207"/>
      <c r="AU47" s="207"/>
      <c r="AV47" s="207"/>
      <c r="AW47" s="208"/>
      <c r="AX47" s="70">
        <f>AY47</f>
        <v>4.008</v>
      </c>
      <c r="AY47" s="181">
        <f>DL47</f>
        <v>4.008</v>
      </c>
      <c r="AZ47" s="182"/>
      <c r="BA47" s="182"/>
      <c r="BB47" s="182"/>
      <c r="BC47" s="182"/>
      <c r="BD47" s="183"/>
      <c r="BE47" s="181">
        <v>0</v>
      </c>
      <c r="BF47" s="182"/>
      <c r="BG47" s="182"/>
      <c r="BH47" s="182"/>
      <c r="BI47" s="182"/>
      <c r="BJ47" s="183"/>
      <c r="BK47" s="260">
        <v>0</v>
      </c>
      <c r="BL47" s="260"/>
      <c r="BM47" s="260"/>
      <c r="BN47" s="260"/>
      <c r="BO47" s="260"/>
      <c r="BP47" s="260"/>
      <c r="BQ47" s="260"/>
      <c r="BR47" s="260">
        <v>0</v>
      </c>
      <c r="BS47" s="260"/>
      <c r="BT47" s="260"/>
      <c r="BU47" s="260"/>
      <c r="BV47" s="260"/>
      <c r="BW47" s="260"/>
      <c r="BX47" s="260"/>
      <c r="BY47" s="78">
        <v>0</v>
      </c>
      <c r="BZ47" s="78">
        <v>0</v>
      </c>
      <c r="CA47" s="78">
        <v>0</v>
      </c>
      <c r="CB47" s="78">
        <v>0</v>
      </c>
      <c r="CC47" s="78">
        <v>0</v>
      </c>
      <c r="CD47" s="78">
        <v>0</v>
      </c>
      <c r="CE47" s="261">
        <v>0</v>
      </c>
      <c r="CF47" s="261"/>
      <c r="CG47" s="261"/>
      <c r="CH47" s="261"/>
      <c r="CI47" s="261"/>
      <c r="CJ47" s="261"/>
      <c r="CK47" s="261"/>
      <c r="CL47" s="261"/>
      <c r="CM47" s="261"/>
      <c r="CN47" s="260">
        <v>1</v>
      </c>
      <c r="CO47" s="260"/>
      <c r="CP47" s="260"/>
      <c r="CQ47" s="260"/>
      <c r="CR47" s="260"/>
      <c r="CS47" s="260"/>
      <c r="CT47" s="260"/>
      <c r="CU47" s="260"/>
      <c r="CV47" s="260"/>
      <c r="CW47" s="260">
        <v>0</v>
      </c>
      <c r="CX47" s="260"/>
      <c r="CY47" s="260"/>
      <c r="CZ47" s="260"/>
      <c r="DA47" s="260"/>
      <c r="DB47" s="260"/>
      <c r="DC47" s="260"/>
      <c r="DD47" s="260"/>
      <c r="DE47" s="260"/>
      <c r="DF47" s="78">
        <v>0</v>
      </c>
      <c r="DG47" s="78">
        <v>0</v>
      </c>
      <c r="DH47" s="78">
        <v>0</v>
      </c>
      <c r="DI47" s="78">
        <v>0</v>
      </c>
      <c r="DJ47" s="69">
        <v>0.776</v>
      </c>
      <c r="DK47" s="69">
        <v>3.232</v>
      </c>
      <c r="DL47" s="166">
        <f>DF47+DG47+DH47+DI47+DJ47+DK47</f>
        <v>4.008</v>
      </c>
      <c r="DM47" s="167"/>
      <c r="DN47" s="167"/>
      <c r="DO47" s="167"/>
      <c r="DP47" s="167"/>
      <c r="DQ47" s="167"/>
      <c r="DR47" s="167"/>
      <c r="DS47" s="167"/>
      <c r="DT47" s="167"/>
      <c r="DU47" s="168"/>
    </row>
    <row r="48" spans="1:125" s="11" customFormat="1" ht="10.5">
      <c r="A48" s="350" t="s">
        <v>18</v>
      </c>
      <c r="B48" s="351"/>
      <c r="C48" s="352"/>
      <c r="D48" s="215" t="s">
        <v>290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331"/>
      <c r="Y48" s="332"/>
      <c r="Z48" s="332"/>
      <c r="AA48" s="332"/>
      <c r="AB48" s="332"/>
      <c r="AC48" s="333"/>
      <c r="AD48" s="298"/>
      <c r="AE48" s="299"/>
      <c r="AF48" s="299"/>
      <c r="AG48" s="299"/>
      <c r="AH48" s="299"/>
      <c r="AI48" s="299"/>
      <c r="AJ48" s="299"/>
      <c r="AK48" s="299"/>
      <c r="AL48" s="299"/>
      <c r="AM48" s="300"/>
      <c r="AN48" s="184"/>
      <c r="AO48" s="185"/>
      <c r="AP48" s="185"/>
      <c r="AQ48" s="185"/>
      <c r="AR48" s="186"/>
      <c r="AS48" s="184"/>
      <c r="AT48" s="185"/>
      <c r="AU48" s="185"/>
      <c r="AV48" s="185"/>
      <c r="AW48" s="186"/>
      <c r="AX48" s="200"/>
      <c r="AY48" s="190"/>
      <c r="AZ48" s="191"/>
      <c r="BA48" s="191"/>
      <c r="BB48" s="191"/>
      <c r="BC48" s="191"/>
      <c r="BD48" s="192"/>
      <c r="BE48" s="190"/>
      <c r="BF48" s="191"/>
      <c r="BG48" s="191"/>
      <c r="BH48" s="191"/>
      <c r="BI48" s="191"/>
      <c r="BJ48" s="192"/>
      <c r="BK48" s="190"/>
      <c r="BL48" s="191"/>
      <c r="BM48" s="191"/>
      <c r="BN48" s="191"/>
      <c r="BO48" s="191"/>
      <c r="BP48" s="191"/>
      <c r="BQ48" s="192"/>
      <c r="BR48" s="190"/>
      <c r="BS48" s="191"/>
      <c r="BT48" s="191"/>
      <c r="BU48" s="191"/>
      <c r="BV48" s="191"/>
      <c r="BW48" s="191"/>
      <c r="BX48" s="192"/>
      <c r="BY48" s="200"/>
      <c r="BZ48" s="200"/>
      <c r="CA48" s="200"/>
      <c r="CB48" s="200"/>
      <c r="CC48" s="200"/>
      <c r="CD48" s="375"/>
      <c r="CE48" s="242"/>
      <c r="CF48" s="243"/>
      <c r="CG48" s="243"/>
      <c r="CH48" s="243"/>
      <c r="CI48" s="243"/>
      <c r="CJ48" s="243"/>
      <c r="CK48" s="243"/>
      <c r="CL48" s="243"/>
      <c r="CM48" s="244"/>
      <c r="CN48" s="190"/>
      <c r="CO48" s="191"/>
      <c r="CP48" s="191"/>
      <c r="CQ48" s="191"/>
      <c r="CR48" s="191"/>
      <c r="CS48" s="191"/>
      <c r="CT48" s="191"/>
      <c r="CU48" s="191"/>
      <c r="CV48" s="192"/>
      <c r="CW48" s="190"/>
      <c r="CX48" s="191"/>
      <c r="CY48" s="191"/>
      <c r="CZ48" s="191"/>
      <c r="DA48" s="191"/>
      <c r="DB48" s="191"/>
      <c r="DC48" s="191"/>
      <c r="DD48" s="191"/>
      <c r="DE48" s="192"/>
      <c r="DF48" s="262"/>
      <c r="DG48" s="200"/>
      <c r="DH48" s="198"/>
      <c r="DI48" s="200"/>
      <c r="DJ48" s="200"/>
      <c r="DK48" s="202"/>
      <c r="DL48" s="190"/>
      <c r="DM48" s="191"/>
      <c r="DN48" s="191"/>
      <c r="DO48" s="191"/>
      <c r="DP48" s="191"/>
      <c r="DQ48" s="191"/>
      <c r="DR48" s="191"/>
      <c r="DS48" s="191"/>
      <c r="DT48" s="191"/>
      <c r="DU48" s="192"/>
    </row>
    <row r="49" spans="1:125" s="11" customFormat="1" ht="10.5">
      <c r="A49" s="355"/>
      <c r="B49" s="356"/>
      <c r="C49" s="357"/>
      <c r="D49" s="337" t="s">
        <v>19</v>
      </c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  <c r="X49" s="334"/>
      <c r="Y49" s="335"/>
      <c r="Z49" s="335"/>
      <c r="AA49" s="335"/>
      <c r="AB49" s="335"/>
      <c r="AC49" s="336"/>
      <c r="AD49" s="301"/>
      <c r="AE49" s="302"/>
      <c r="AF49" s="302"/>
      <c r="AG49" s="302"/>
      <c r="AH49" s="302"/>
      <c r="AI49" s="302"/>
      <c r="AJ49" s="302"/>
      <c r="AK49" s="302"/>
      <c r="AL49" s="302"/>
      <c r="AM49" s="303"/>
      <c r="AN49" s="187"/>
      <c r="AO49" s="188"/>
      <c r="AP49" s="188"/>
      <c r="AQ49" s="188"/>
      <c r="AR49" s="189"/>
      <c r="AS49" s="187"/>
      <c r="AT49" s="188"/>
      <c r="AU49" s="188"/>
      <c r="AV49" s="188"/>
      <c r="AW49" s="189"/>
      <c r="AX49" s="201"/>
      <c r="AY49" s="193"/>
      <c r="AZ49" s="194"/>
      <c r="BA49" s="194"/>
      <c r="BB49" s="194"/>
      <c r="BC49" s="194"/>
      <c r="BD49" s="195"/>
      <c r="BE49" s="193"/>
      <c r="BF49" s="194"/>
      <c r="BG49" s="194"/>
      <c r="BH49" s="194"/>
      <c r="BI49" s="194"/>
      <c r="BJ49" s="195"/>
      <c r="BK49" s="203"/>
      <c r="BL49" s="204"/>
      <c r="BM49" s="204"/>
      <c r="BN49" s="204"/>
      <c r="BO49" s="204"/>
      <c r="BP49" s="204"/>
      <c r="BQ49" s="205"/>
      <c r="BR49" s="203"/>
      <c r="BS49" s="204"/>
      <c r="BT49" s="204"/>
      <c r="BU49" s="204"/>
      <c r="BV49" s="204"/>
      <c r="BW49" s="204"/>
      <c r="BX49" s="205"/>
      <c r="BY49" s="201"/>
      <c r="BZ49" s="201"/>
      <c r="CA49" s="201"/>
      <c r="CB49" s="201"/>
      <c r="CC49" s="201"/>
      <c r="CD49" s="375"/>
      <c r="CE49" s="256"/>
      <c r="CF49" s="257"/>
      <c r="CG49" s="257"/>
      <c r="CH49" s="257"/>
      <c r="CI49" s="257"/>
      <c r="CJ49" s="257"/>
      <c r="CK49" s="257"/>
      <c r="CL49" s="257"/>
      <c r="CM49" s="258"/>
      <c r="CN49" s="203"/>
      <c r="CO49" s="204"/>
      <c r="CP49" s="204"/>
      <c r="CQ49" s="204"/>
      <c r="CR49" s="204"/>
      <c r="CS49" s="204"/>
      <c r="CT49" s="204"/>
      <c r="CU49" s="204"/>
      <c r="CV49" s="205"/>
      <c r="CW49" s="203"/>
      <c r="CX49" s="204"/>
      <c r="CY49" s="204"/>
      <c r="CZ49" s="204"/>
      <c r="DA49" s="204"/>
      <c r="DB49" s="204"/>
      <c r="DC49" s="204"/>
      <c r="DD49" s="204"/>
      <c r="DE49" s="205"/>
      <c r="DF49" s="263"/>
      <c r="DG49" s="201"/>
      <c r="DH49" s="199"/>
      <c r="DI49" s="201"/>
      <c r="DJ49" s="201"/>
      <c r="DK49" s="202"/>
      <c r="DL49" s="193"/>
      <c r="DM49" s="194"/>
      <c r="DN49" s="194"/>
      <c r="DO49" s="194"/>
      <c r="DP49" s="194"/>
      <c r="DQ49" s="194"/>
      <c r="DR49" s="194"/>
      <c r="DS49" s="194"/>
      <c r="DT49" s="194"/>
      <c r="DU49" s="195"/>
    </row>
    <row r="50" spans="1:125" s="66" customFormat="1" ht="26.25" customHeight="1">
      <c r="A50" s="196" t="s">
        <v>272</v>
      </c>
      <c r="B50" s="197"/>
      <c r="C50" s="221"/>
      <c r="D50" s="361" t="s">
        <v>339</v>
      </c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3"/>
      <c r="X50" s="175" t="s">
        <v>292</v>
      </c>
      <c r="Y50" s="176"/>
      <c r="Z50" s="176"/>
      <c r="AA50" s="176"/>
      <c r="AB50" s="176"/>
      <c r="AC50" s="65"/>
      <c r="AD50" s="166" t="s">
        <v>268</v>
      </c>
      <c r="AE50" s="167"/>
      <c r="AF50" s="167"/>
      <c r="AG50" s="167"/>
      <c r="AH50" s="167"/>
      <c r="AI50" s="167"/>
      <c r="AJ50" s="167"/>
      <c r="AK50" s="167"/>
      <c r="AL50" s="167"/>
      <c r="AM50" s="168"/>
      <c r="AN50" s="175" t="s">
        <v>352</v>
      </c>
      <c r="AO50" s="176"/>
      <c r="AP50" s="176"/>
      <c r="AQ50" s="176"/>
      <c r="AR50" s="177"/>
      <c r="AS50" s="175" t="s">
        <v>352</v>
      </c>
      <c r="AT50" s="176"/>
      <c r="AU50" s="176"/>
      <c r="AV50" s="176"/>
      <c r="AW50" s="177"/>
      <c r="AX50" s="112">
        <v>0</v>
      </c>
      <c r="AY50" s="166">
        <v>0</v>
      </c>
      <c r="AZ50" s="167"/>
      <c r="BA50" s="167"/>
      <c r="BB50" s="167"/>
      <c r="BC50" s="167"/>
      <c r="BD50" s="168"/>
      <c r="BE50" s="166">
        <v>0</v>
      </c>
      <c r="BF50" s="167"/>
      <c r="BG50" s="167"/>
      <c r="BH50" s="167"/>
      <c r="BI50" s="167"/>
      <c r="BJ50" s="168"/>
      <c r="BK50" s="82"/>
      <c r="BL50" s="81"/>
      <c r="BM50" s="81"/>
      <c r="BN50" s="81"/>
      <c r="BO50" s="81"/>
      <c r="BP50" s="81"/>
      <c r="BQ50" s="157"/>
      <c r="BR50" s="82"/>
      <c r="BS50" s="81"/>
      <c r="BT50" s="81"/>
      <c r="BU50" s="81"/>
      <c r="BV50" s="81"/>
      <c r="BW50" s="81"/>
      <c r="BX50" s="157"/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66">
        <v>0</v>
      </c>
      <c r="CF50" s="167"/>
      <c r="CG50" s="167"/>
      <c r="CH50" s="167"/>
      <c r="CI50" s="167"/>
      <c r="CJ50" s="167"/>
      <c r="CK50" s="167"/>
      <c r="CL50" s="167"/>
      <c r="CM50" s="168"/>
      <c r="CN50" s="158"/>
      <c r="CO50" s="159"/>
      <c r="CP50" s="159"/>
      <c r="CQ50" s="159"/>
      <c r="CR50" s="159"/>
      <c r="CS50" s="159"/>
      <c r="CT50" s="159"/>
      <c r="CU50" s="159"/>
      <c r="CV50" s="160"/>
      <c r="CW50" s="158"/>
      <c r="CX50" s="159"/>
      <c r="CY50" s="159"/>
      <c r="CZ50" s="159"/>
      <c r="DA50" s="159"/>
      <c r="DB50" s="159"/>
      <c r="DC50" s="159"/>
      <c r="DD50" s="159"/>
      <c r="DE50" s="160"/>
      <c r="DF50" s="79">
        <v>0</v>
      </c>
      <c r="DG50" s="80">
        <v>0</v>
      </c>
      <c r="DH50" s="112">
        <v>0</v>
      </c>
      <c r="DI50" s="112">
        <v>0</v>
      </c>
      <c r="DJ50" s="80">
        <v>0</v>
      </c>
      <c r="DK50" s="100">
        <v>0</v>
      </c>
      <c r="DL50" s="166">
        <f>DF50+DG50+DH50+DI50+DJ50+DK50</f>
        <v>0</v>
      </c>
      <c r="DM50" s="167"/>
      <c r="DN50" s="167"/>
      <c r="DO50" s="167"/>
      <c r="DP50" s="167"/>
      <c r="DQ50" s="167"/>
      <c r="DR50" s="167"/>
      <c r="DS50" s="167"/>
      <c r="DT50" s="167"/>
      <c r="DU50" s="168"/>
    </row>
    <row r="51" spans="1:125" s="66" customFormat="1" ht="27.75" customHeight="1">
      <c r="A51" s="196" t="s">
        <v>343</v>
      </c>
      <c r="B51" s="197"/>
      <c r="C51" s="221"/>
      <c r="D51" s="209" t="s">
        <v>340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1"/>
      <c r="X51" s="175" t="s">
        <v>292</v>
      </c>
      <c r="Y51" s="176"/>
      <c r="Z51" s="176"/>
      <c r="AA51" s="176"/>
      <c r="AB51" s="176"/>
      <c r="AC51" s="65"/>
      <c r="AD51" s="166" t="s">
        <v>268</v>
      </c>
      <c r="AE51" s="167"/>
      <c r="AF51" s="167"/>
      <c r="AG51" s="167"/>
      <c r="AH51" s="167"/>
      <c r="AI51" s="167"/>
      <c r="AJ51" s="167"/>
      <c r="AK51" s="167"/>
      <c r="AL51" s="167"/>
      <c r="AM51" s="168"/>
      <c r="AN51" s="175" t="s">
        <v>352</v>
      </c>
      <c r="AO51" s="176"/>
      <c r="AP51" s="176"/>
      <c r="AQ51" s="176"/>
      <c r="AR51" s="177"/>
      <c r="AS51" s="175" t="s">
        <v>352</v>
      </c>
      <c r="AT51" s="176"/>
      <c r="AU51" s="176"/>
      <c r="AV51" s="176"/>
      <c r="AW51" s="177"/>
      <c r="AX51" s="82">
        <v>0</v>
      </c>
      <c r="AY51" s="166">
        <v>0</v>
      </c>
      <c r="AZ51" s="167"/>
      <c r="BA51" s="167"/>
      <c r="BB51" s="167"/>
      <c r="BC51" s="167"/>
      <c r="BD51" s="168"/>
      <c r="BE51" s="166">
        <v>0</v>
      </c>
      <c r="BF51" s="167"/>
      <c r="BG51" s="167"/>
      <c r="BH51" s="167"/>
      <c r="BI51" s="167"/>
      <c r="BJ51" s="168"/>
      <c r="BK51" s="82"/>
      <c r="BL51" s="81"/>
      <c r="BM51" s="81"/>
      <c r="BN51" s="81"/>
      <c r="BO51" s="81"/>
      <c r="BP51" s="81"/>
      <c r="BQ51" s="157"/>
      <c r="BR51" s="82"/>
      <c r="BS51" s="81"/>
      <c r="BT51" s="81"/>
      <c r="BU51" s="81"/>
      <c r="BV51" s="81"/>
      <c r="BW51" s="81"/>
      <c r="BX51" s="157"/>
      <c r="BY51" s="157">
        <v>0</v>
      </c>
      <c r="BZ51" s="157">
        <v>0</v>
      </c>
      <c r="CA51" s="157">
        <v>0</v>
      </c>
      <c r="CB51" s="157">
        <v>0</v>
      </c>
      <c r="CC51" s="157">
        <v>0</v>
      </c>
      <c r="CD51" s="112">
        <v>0</v>
      </c>
      <c r="CE51" s="166">
        <v>0</v>
      </c>
      <c r="CF51" s="167"/>
      <c r="CG51" s="167"/>
      <c r="CH51" s="167"/>
      <c r="CI51" s="167"/>
      <c r="CJ51" s="167"/>
      <c r="CK51" s="167"/>
      <c r="CL51" s="167"/>
      <c r="CM51" s="168"/>
      <c r="CN51" s="158"/>
      <c r="CO51" s="159"/>
      <c r="CP51" s="159"/>
      <c r="CQ51" s="159"/>
      <c r="CR51" s="159"/>
      <c r="CS51" s="159"/>
      <c r="CT51" s="159"/>
      <c r="CU51" s="159"/>
      <c r="CV51" s="160"/>
      <c r="CW51" s="158"/>
      <c r="CX51" s="159"/>
      <c r="CY51" s="159"/>
      <c r="CZ51" s="159"/>
      <c r="DA51" s="159"/>
      <c r="DB51" s="159"/>
      <c r="DC51" s="159"/>
      <c r="DD51" s="159"/>
      <c r="DE51" s="160"/>
      <c r="DF51" s="78">
        <v>0</v>
      </c>
      <c r="DG51" s="81">
        <v>0</v>
      </c>
      <c r="DH51" s="100">
        <v>0</v>
      </c>
      <c r="DI51" s="112">
        <v>0</v>
      </c>
      <c r="DJ51" s="112">
        <v>0</v>
      </c>
      <c r="DK51" s="100">
        <v>0</v>
      </c>
      <c r="DL51" s="166">
        <f>DF51+DG51+DH51+DI51+DJ51+DK51</f>
        <v>0</v>
      </c>
      <c r="DM51" s="167"/>
      <c r="DN51" s="167"/>
      <c r="DO51" s="167"/>
      <c r="DP51" s="167"/>
      <c r="DQ51" s="167"/>
      <c r="DR51" s="167"/>
      <c r="DS51" s="167"/>
      <c r="DT51" s="167"/>
      <c r="DU51" s="168"/>
    </row>
    <row r="52" spans="1:125" s="12" customFormat="1" ht="12" customHeight="1">
      <c r="A52" s="304" t="s">
        <v>20</v>
      </c>
      <c r="B52" s="305"/>
      <c r="C52" s="306"/>
      <c r="D52" s="358" t="s">
        <v>21</v>
      </c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60"/>
      <c r="X52" s="239"/>
      <c r="Y52" s="240"/>
      <c r="Z52" s="240"/>
      <c r="AA52" s="240"/>
      <c r="AB52" s="240"/>
      <c r="AC52" s="241"/>
      <c r="AD52" s="276"/>
      <c r="AE52" s="277"/>
      <c r="AF52" s="277"/>
      <c r="AG52" s="277"/>
      <c r="AH52" s="277"/>
      <c r="AI52" s="277"/>
      <c r="AJ52" s="277"/>
      <c r="AK52" s="277"/>
      <c r="AL52" s="277"/>
      <c r="AM52" s="278"/>
      <c r="AN52" s="239"/>
      <c r="AO52" s="240"/>
      <c r="AP52" s="240"/>
      <c r="AQ52" s="240"/>
      <c r="AR52" s="241"/>
      <c r="AS52" s="239"/>
      <c r="AT52" s="240"/>
      <c r="AU52" s="240"/>
      <c r="AV52" s="240"/>
      <c r="AW52" s="241"/>
      <c r="AX52" s="151"/>
      <c r="AY52" s="270"/>
      <c r="AZ52" s="271"/>
      <c r="BA52" s="271"/>
      <c r="BB52" s="271"/>
      <c r="BC52" s="271"/>
      <c r="BD52" s="272"/>
      <c r="BE52" s="270"/>
      <c r="BF52" s="271"/>
      <c r="BG52" s="271"/>
      <c r="BH52" s="271"/>
      <c r="BI52" s="271"/>
      <c r="BJ52" s="27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105"/>
      <c r="BZ52" s="105"/>
      <c r="CA52" s="105"/>
      <c r="CB52" s="105"/>
      <c r="CC52" s="105"/>
      <c r="CD52" s="42"/>
      <c r="CE52" s="255"/>
      <c r="CF52" s="255"/>
      <c r="CG52" s="255"/>
      <c r="CH52" s="255"/>
      <c r="CI52" s="255"/>
      <c r="CJ52" s="255"/>
      <c r="CK52" s="255"/>
      <c r="CL52" s="255"/>
      <c r="CM52" s="255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105"/>
      <c r="DG52" s="105"/>
      <c r="DH52" s="105"/>
      <c r="DI52" s="105"/>
      <c r="DJ52" s="105"/>
      <c r="DK52" s="105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</row>
    <row r="53" spans="1:125" s="11" customFormat="1" ht="10.5">
      <c r="A53" s="340" t="s">
        <v>22</v>
      </c>
      <c r="B53" s="341"/>
      <c r="C53" s="342"/>
      <c r="D53" s="215" t="s">
        <v>287</v>
      </c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7"/>
      <c r="X53" s="184"/>
      <c r="Y53" s="185"/>
      <c r="Z53" s="185"/>
      <c r="AA53" s="185"/>
      <c r="AB53" s="185"/>
      <c r="AC53" s="186"/>
      <c r="AD53" s="233"/>
      <c r="AE53" s="234"/>
      <c r="AF53" s="234"/>
      <c r="AG53" s="234"/>
      <c r="AH53" s="234"/>
      <c r="AI53" s="234"/>
      <c r="AJ53" s="234"/>
      <c r="AK53" s="234"/>
      <c r="AL53" s="234"/>
      <c r="AM53" s="235"/>
      <c r="AN53" s="184"/>
      <c r="AO53" s="185"/>
      <c r="AP53" s="185"/>
      <c r="AQ53" s="185"/>
      <c r="AR53" s="186"/>
      <c r="AS53" s="184"/>
      <c r="AT53" s="185"/>
      <c r="AU53" s="185"/>
      <c r="AV53" s="185"/>
      <c r="AW53" s="186"/>
      <c r="AX53" s="109"/>
      <c r="AY53" s="190"/>
      <c r="AZ53" s="191"/>
      <c r="BA53" s="191"/>
      <c r="BB53" s="191"/>
      <c r="BC53" s="191"/>
      <c r="BD53" s="192"/>
      <c r="BE53" s="190"/>
      <c r="BF53" s="191"/>
      <c r="BG53" s="191"/>
      <c r="BH53" s="191"/>
      <c r="BI53" s="191"/>
      <c r="BJ53" s="192"/>
      <c r="BK53" s="190"/>
      <c r="BL53" s="191"/>
      <c r="BM53" s="191"/>
      <c r="BN53" s="191"/>
      <c r="BO53" s="191"/>
      <c r="BP53" s="191"/>
      <c r="BQ53" s="192"/>
      <c r="BR53" s="190"/>
      <c r="BS53" s="191"/>
      <c r="BT53" s="191"/>
      <c r="BU53" s="191"/>
      <c r="BV53" s="191"/>
      <c r="BW53" s="191"/>
      <c r="BX53" s="192"/>
      <c r="BY53" s="111"/>
      <c r="BZ53" s="111"/>
      <c r="CA53" s="111"/>
      <c r="CB53" s="111"/>
      <c r="CC53" s="111"/>
      <c r="CD53" s="42"/>
      <c r="CE53" s="245"/>
      <c r="CF53" s="246"/>
      <c r="CG53" s="246"/>
      <c r="CH53" s="246"/>
      <c r="CI53" s="246"/>
      <c r="CJ53" s="246"/>
      <c r="CK53" s="246"/>
      <c r="CL53" s="246"/>
      <c r="CM53" s="247"/>
      <c r="CN53" s="190"/>
      <c r="CO53" s="191"/>
      <c r="CP53" s="191"/>
      <c r="CQ53" s="191"/>
      <c r="CR53" s="191"/>
      <c r="CS53" s="191"/>
      <c r="CT53" s="191"/>
      <c r="CU53" s="191"/>
      <c r="CV53" s="192"/>
      <c r="CW53" s="190"/>
      <c r="CX53" s="191"/>
      <c r="CY53" s="191"/>
      <c r="CZ53" s="191"/>
      <c r="DA53" s="191"/>
      <c r="DB53" s="191"/>
      <c r="DC53" s="191"/>
      <c r="DD53" s="191"/>
      <c r="DE53" s="192"/>
      <c r="DF53" s="111"/>
      <c r="DG53" s="111"/>
      <c r="DH53" s="111"/>
      <c r="DI53" s="111"/>
      <c r="DJ53" s="111"/>
      <c r="DK53" s="105"/>
      <c r="DL53" s="190"/>
      <c r="DM53" s="191"/>
      <c r="DN53" s="191"/>
      <c r="DO53" s="191"/>
      <c r="DP53" s="191"/>
      <c r="DQ53" s="191"/>
      <c r="DR53" s="191"/>
      <c r="DS53" s="191"/>
      <c r="DT53" s="191"/>
      <c r="DU53" s="192"/>
    </row>
    <row r="54" spans="1:125" s="12" customFormat="1" ht="10.5">
      <c r="A54" s="304" t="s">
        <v>23</v>
      </c>
      <c r="B54" s="305"/>
      <c r="C54" s="306"/>
      <c r="D54" s="358" t="s">
        <v>24</v>
      </c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60"/>
      <c r="X54" s="239"/>
      <c r="Y54" s="240"/>
      <c r="Z54" s="240"/>
      <c r="AA54" s="240"/>
      <c r="AB54" s="240"/>
      <c r="AC54" s="241"/>
      <c r="AD54" s="276"/>
      <c r="AE54" s="277"/>
      <c r="AF54" s="277"/>
      <c r="AG54" s="277"/>
      <c r="AH54" s="277"/>
      <c r="AI54" s="277"/>
      <c r="AJ54" s="277"/>
      <c r="AK54" s="277"/>
      <c r="AL54" s="277"/>
      <c r="AM54" s="278"/>
      <c r="AN54" s="239"/>
      <c r="AO54" s="240"/>
      <c r="AP54" s="240"/>
      <c r="AQ54" s="240"/>
      <c r="AR54" s="241"/>
      <c r="AS54" s="239"/>
      <c r="AT54" s="240"/>
      <c r="AU54" s="240"/>
      <c r="AV54" s="240"/>
      <c r="AW54" s="241"/>
      <c r="AX54" s="151"/>
      <c r="AY54" s="270"/>
      <c r="AZ54" s="271"/>
      <c r="BA54" s="271"/>
      <c r="BB54" s="271"/>
      <c r="BC54" s="271"/>
      <c r="BD54" s="272"/>
      <c r="BE54" s="270"/>
      <c r="BF54" s="271"/>
      <c r="BG54" s="271"/>
      <c r="BH54" s="271"/>
      <c r="BI54" s="271"/>
      <c r="BJ54" s="27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105"/>
      <c r="BZ54" s="105"/>
      <c r="CA54" s="105"/>
      <c r="CB54" s="105"/>
      <c r="CC54" s="105"/>
      <c r="CD54" s="42"/>
      <c r="CE54" s="255"/>
      <c r="CF54" s="255"/>
      <c r="CG54" s="255"/>
      <c r="CH54" s="255"/>
      <c r="CI54" s="255"/>
      <c r="CJ54" s="255"/>
      <c r="CK54" s="255"/>
      <c r="CL54" s="255"/>
      <c r="CM54" s="255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105"/>
      <c r="DG54" s="105"/>
      <c r="DH54" s="105"/>
      <c r="DI54" s="105"/>
      <c r="DJ54" s="105"/>
      <c r="DK54" s="105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</row>
    <row r="55" spans="1:125" s="6" customFormat="1" ht="11.25">
      <c r="A55" s="328" t="s">
        <v>25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30"/>
      <c r="X55" s="295"/>
      <c r="Y55" s="296"/>
      <c r="Z55" s="296"/>
      <c r="AA55" s="296"/>
      <c r="AB55" s="296"/>
      <c r="AC55" s="297"/>
      <c r="AD55" s="322"/>
      <c r="AE55" s="323"/>
      <c r="AF55" s="323"/>
      <c r="AG55" s="323"/>
      <c r="AH55" s="323"/>
      <c r="AI55" s="323"/>
      <c r="AJ55" s="323"/>
      <c r="AK55" s="323"/>
      <c r="AL55" s="323"/>
      <c r="AM55" s="324"/>
      <c r="AN55" s="295"/>
      <c r="AO55" s="296"/>
      <c r="AP55" s="296"/>
      <c r="AQ55" s="296"/>
      <c r="AR55" s="297"/>
      <c r="AS55" s="295"/>
      <c r="AT55" s="296"/>
      <c r="AU55" s="296"/>
      <c r="AV55" s="296"/>
      <c r="AW55" s="297"/>
      <c r="AX55" s="161"/>
      <c r="AY55" s="285"/>
      <c r="AZ55" s="286"/>
      <c r="BA55" s="286"/>
      <c r="BB55" s="286"/>
      <c r="BC55" s="286"/>
      <c r="BD55" s="287"/>
      <c r="BE55" s="285"/>
      <c r="BF55" s="286"/>
      <c r="BG55" s="286"/>
      <c r="BH55" s="286"/>
      <c r="BI55" s="286"/>
      <c r="BJ55" s="287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108"/>
      <c r="BZ55" s="108"/>
      <c r="CA55" s="108"/>
      <c r="CB55" s="108"/>
      <c r="CC55" s="108"/>
      <c r="CD55" s="162"/>
      <c r="CE55" s="254"/>
      <c r="CF55" s="254"/>
      <c r="CG55" s="254"/>
      <c r="CH55" s="254"/>
      <c r="CI55" s="254"/>
      <c r="CJ55" s="254"/>
      <c r="CK55" s="254"/>
      <c r="CL55" s="254"/>
      <c r="CM55" s="254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108"/>
      <c r="DG55" s="108"/>
      <c r="DH55" s="108"/>
      <c r="DI55" s="108"/>
      <c r="DJ55" s="108"/>
      <c r="DK55" s="108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</row>
    <row r="56" spans="1:125" s="11" customFormat="1" ht="22.5" customHeight="1">
      <c r="A56" s="350"/>
      <c r="B56" s="351"/>
      <c r="C56" s="352"/>
      <c r="D56" s="308" t="s">
        <v>291</v>
      </c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10"/>
      <c r="X56" s="184"/>
      <c r="Y56" s="185"/>
      <c r="Z56" s="185"/>
      <c r="AA56" s="185"/>
      <c r="AB56" s="185"/>
      <c r="AC56" s="186"/>
      <c r="AD56" s="233"/>
      <c r="AE56" s="234"/>
      <c r="AF56" s="234"/>
      <c r="AG56" s="234"/>
      <c r="AH56" s="234"/>
      <c r="AI56" s="234"/>
      <c r="AJ56" s="234"/>
      <c r="AK56" s="234"/>
      <c r="AL56" s="234"/>
      <c r="AM56" s="235"/>
      <c r="AN56" s="184"/>
      <c r="AO56" s="185"/>
      <c r="AP56" s="185"/>
      <c r="AQ56" s="185"/>
      <c r="AR56" s="186"/>
      <c r="AS56" s="184"/>
      <c r="AT56" s="185"/>
      <c r="AU56" s="185"/>
      <c r="AV56" s="185"/>
      <c r="AW56" s="186"/>
      <c r="AX56" s="109"/>
      <c r="AY56" s="190"/>
      <c r="AZ56" s="191"/>
      <c r="BA56" s="191"/>
      <c r="BB56" s="191"/>
      <c r="BC56" s="191"/>
      <c r="BD56" s="192"/>
      <c r="BE56" s="190"/>
      <c r="BF56" s="191"/>
      <c r="BG56" s="191"/>
      <c r="BH56" s="191"/>
      <c r="BI56" s="191"/>
      <c r="BJ56" s="192"/>
      <c r="BK56" s="190"/>
      <c r="BL56" s="191"/>
      <c r="BM56" s="191"/>
      <c r="BN56" s="191"/>
      <c r="BO56" s="191"/>
      <c r="BP56" s="191"/>
      <c r="BQ56" s="192"/>
      <c r="BR56" s="190"/>
      <c r="BS56" s="191"/>
      <c r="BT56" s="191"/>
      <c r="BU56" s="191"/>
      <c r="BV56" s="191"/>
      <c r="BW56" s="191"/>
      <c r="BX56" s="192"/>
      <c r="BY56" s="111"/>
      <c r="BZ56" s="111"/>
      <c r="CA56" s="111"/>
      <c r="CB56" s="111"/>
      <c r="CC56" s="111"/>
      <c r="CD56" s="42"/>
      <c r="CE56" s="190"/>
      <c r="CF56" s="191"/>
      <c r="CG56" s="191"/>
      <c r="CH56" s="191"/>
      <c r="CI56" s="191"/>
      <c r="CJ56" s="191"/>
      <c r="CK56" s="191"/>
      <c r="CL56" s="191"/>
      <c r="CM56" s="192"/>
      <c r="CN56" s="190"/>
      <c r="CO56" s="191"/>
      <c r="CP56" s="191"/>
      <c r="CQ56" s="191"/>
      <c r="CR56" s="191"/>
      <c r="CS56" s="191"/>
      <c r="CT56" s="191"/>
      <c r="CU56" s="191"/>
      <c r="CV56" s="192"/>
      <c r="CW56" s="190"/>
      <c r="CX56" s="191"/>
      <c r="CY56" s="191"/>
      <c r="CZ56" s="191"/>
      <c r="DA56" s="191"/>
      <c r="DB56" s="191"/>
      <c r="DC56" s="191"/>
      <c r="DD56" s="191"/>
      <c r="DE56" s="192"/>
      <c r="DF56" s="111"/>
      <c r="DG56" s="111"/>
      <c r="DH56" s="111"/>
      <c r="DI56" s="111"/>
      <c r="DJ56" s="111"/>
      <c r="DK56" s="105"/>
      <c r="DL56" s="190"/>
      <c r="DM56" s="191"/>
      <c r="DN56" s="191"/>
      <c r="DO56" s="191"/>
      <c r="DP56" s="191"/>
      <c r="DQ56" s="191"/>
      <c r="DR56" s="191"/>
      <c r="DS56" s="191"/>
      <c r="DT56" s="191"/>
      <c r="DU56" s="192"/>
    </row>
    <row r="57" spans="1:125" s="5" customFormat="1" ht="12" customHeight="1">
      <c r="A57" s="239" t="s">
        <v>41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  <c r="X57" s="288"/>
      <c r="Y57" s="289"/>
      <c r="Z57" s="289"/>
      <c r="AA57" s="289"/>
      <c r="AB57" s="289"/>
      <c r="AC57" s="290"/>
      <c r="AD57" s="166"/>
      <c r="AE57" s="167"/>
      <c r="AF57" s="167"/>
      <c r="AG57" s="167"/>
      <c r="AH57" s="167"/>
      <c r="AI57" s="167"/>
      <c r="AJ57" s="167"/>
      <c r="AK57" s="167"/>
      <c r="AL57" s="167"/>
      <c r="AM57" s="168"/>
      <c r="AN57" s="288"/>
      <c r="AO57" s="289"/>
      <c r="AP57" s="289"/>
      <c r="AQ57" s="289"/>
      <c r="AR57" s="290"/>
      <c r="AS57" s="291"/>
      <c r="AT57" s="291"/>
      <c r="AU57" s="291"/>
      <c r="AV57" s="291"/>
      <c r="AW57" s="291"/>
      <c r="AX57" s="105"/>
      <c r="AY57" s="270"/>
      <c r="AZ57" s="271"/>
      <c r="BA57" s="271"/>
      <c r="BB57" s="271"/>
      <c r="BC57" s="271"/>
      <c r="BD57" s="272"/>
      <c r="BE57" s="270"/>
      <c r="BF57" s="271"/>
      <c r="BG57" s="271"/>
      <c r="BH57" s="271"/>
      <c r="BI57" s="271"/>
      <c r="BJ57" s="27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107"/>
      <c r="BZ57" s="107"/>
      <c r="CA57" s="107"/>
      <c r="CB57" s="107"/>
      <c r="CC57" s="107"/>
      <c r="CD57" s="163"/>
      <c r="CE57" s="266"/>
      <c r="CF57" s="266"/>
      <c r="CG57" s="266"/>
      <c r="CH57" s="266"/>
      <c r="CI57" s="266"/>
      <c r="CJ57" s="266"/>
      <c r="CK57" s="266"/>
      <c r="CL57" s="266"/>
      <c r="CM57" s="266"/>
      <c r="CN57" s="202">
        <f>SUM(CN25:CV56)</f>
        <v>1</v>
      </c>
      <c r="CO57" s="202"/>
      <c r="CP57" s="202"/>
      <c r="CQ57" s="202"/>
      <c r="CR57" s="202"/>
      <c r="CS57" s="202"/>
      <c r="CT57" s="202"/>
      <c r="CU57" s="202"/>
      <c r="CV57" s="202"/>
      <c r="CW57" s="202">
        <f>SUM(CW25:DE56)</f>
        <v>10.5</v>
      </c>
      <c r="CX57" s="202"/>
      <c r="CY57" s="202"/>
      <c r="CZ57" s="202"/>
      <c r="DA57" s="202"/>
      <c r="DB57" s="202"/>
      <c r="DC57" s="202"/>
      <c r="DD57" s="202"/>
      <c r="DE57" s="202"/>
      <c r="DF57" s="105">
        <f aca="true" t="shared" si="4" ref="DF57:DL57">DF14</f>
        <v>25.6</v>
      </c>
      <c r="DG57" s="105">
        <f t="shared" si="4"/>
        <v>37.079</v>
      </c>
      <c r="DH57" s="105">
        <f t="shared" si="4"/>
        <v>1.996</v>
      </c>
      <c r="DI57" s="105">
        <f t="shared" si="4"/>
        <v>4.84</v>
      </c>
      <c r="DJ57" s="105">
        <f t="shared" si="4"/>
        <v>17.055999999999997</v>
      </c>
      <c r="DK57" s="105">
        <f t="shared" si="4"/>
        <v>12.029</v>
      </c>
      <c r="DL57" s="202">
        <f t="shared" si="4"/>
        <v>98.60000000000002</v>
      </c>
      <c r="DM57" s="202"/>
      <c r="DN57" s="202"/>
      <c r="DO57" s="202"/>
      <c r="DP57" s="202"/>
      <c r="DQ57" s="202"/>
      <c r="DR57" s="202"/>
      <c r="DS57" s="202"/>
      <c r="DT57" s="202"/>
      <c r="DU57" s="202"/>
    </row>
    <row r="58" spans="1:114" s="7" customFormat="1" ht="11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AX58" s="45" t="e">
        <f>#REF!</f>
        <v>#REF!</v>
      </c>
      <c r="BY58" s="68"/>
      <c r="BZ58" s="64"/>
      <c r="CA58" s="64"/>
      <c r="CB58" s="64"/>
      <c r="CC58" s="49"/>
      <c r="DF58" s="68"/>
      <c r="DG58" s="68"/>
      <c r="DH58" s="68"/>
      <c r="DI58" s="68"/>
      <c r="DJ58" s="87"/>
    </row>
    <row r="59" spans="1:114" s="7" customFormat="1" ht="11.25" customHeight="1">
      <c r="A59" s="1" t="s">
        <v>26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BY59" s="68"/>
      <c r="BZ59" s="64"/>
      <c r="CA59" s="64"/>
      <c r="CB59" s="64"/>
      <c r="CC59" s="49"/>
      <c r="DF59" s="68"/>
      <c r="DG59" s="68"/>
      <c r="DH59" s="68"/>
      <c r="DI59" s="68"/>
      <c r="DJ59" s="49"/>
    </row>
    <row r="60" spans="1:114" s="7" customFormat="1" ht="11.25">
      <c r="A60" s="1" t="s">
        <v>27</v>
      </c>
      <c r="AX60" s="44">
        <f>AX57/1.18</f>
        <v>0</v>
      </c>
      <c r="BY60" s="68"/>
      <c r="BZ60" s="64"/>
      <c r="CA60" s="64"/>
      <c r="CB60" s="64"/>
      <c r="CC60" s="49"/>
      <c r="DF60" s="68"/>
      <c r="DG60" s="68"/>
      <c r="DH60" s="68"/>
      <c r="DI60" s="68"/>
      <c r="DJ60" s="49"/>
    </row>
    <row r="61" spans="1:115" s="7" customFormat="1" ht="11.25">
      <c r="A61" s="1" t="s">
        <v>28</v>
      </c>
      <c r="D61" s="8"/>
      <c r="BY61" s="68"/>
      <c r="BZ61" s="64"/>
      <c r="CA61" s="64"/>
      <c r="CB61" s="64"/>
      <c r="CC61" s="4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7" customFormat="1" ht="12.75">
      <c r="A62" s="1" t="s">
        <v>29</v>
      </c>
      <c r="BY62" s="68"/>
      <c r="BZ62" s="64"/>
      <c r="CA62" s="64"/>
      <c r="CB62" s="64"/>
      <c r="CC62" s="49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67"/>
      <c r="DG62" s="67"/>
      <c r="DH62" s="67"/>
      <c r="DI62" s="67"/>
      <c r="DJ62" s="46"/>
      <c r="DK62" s="13"/>
    </row>
    <row r="63" spans="4:115" s="9" customFormat="1" ht="4.5" customHeight="1">
      <c r="D63" s="10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67"/>
      <c r="DG63" s="67"/>
      <c r="DH63" s="67"/>
      <c r="DI63" s="67"/>
      <c r="DJ63" s="46"/>
      <c r="DK63" s="13"/>
    </row>
    <row r="64" spans="2:121" ht="33" customHeight="1">
      <c r="B64" s="253" t="s">
        <v>383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</row>
    <row r="66" spans="1:125" ht="12.75">
      <c r="A66" s="365" t="s">
        <v>305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I66" s="365"/>
      <c r="CJ66" s="365"/>
      <c r="CK66" s="365"/>
      <c r="CL66" s="365"/>
      <c r="CM66" s="365"/>
      <c r="CN66" s="365"/>
      <c r="CO66" s="365"/>
      <c r="CP66" s="365"/>
      <c r="CQ66" s="365"/>
      <c r="CR66" s="365"/>
      <c r="CS66" s="365"/>
      <c r="CT66" s="365"/>
      <c r="CU66" s="365"/>
      <c r="CV66" s="365"/>
      <c r="CW66" s="365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  <c r="DR66" s="365"/>
      <c r="DS66" s="365"/>
      <c r="DT66" s="365"/>
      <c r="DU66" s="365"/>
    </row>
  </sheetData>
  <sheetProtection/>
  <mergeCells count="601">
    <mergeCell ref="A1:K1"/>
    <mergeCell ref="A5:M5"/>
    <mergeCell ref="A2:M3"/>
    <mergeCell ref="A4:M4"/>
    <mergeCell ref="DL36:DU36"/>
    <mergeCell ref="DL44:DU44"/>
    <mergeCell ref="CE39:CM39"/>
    <mergeCell ref="CE40:CM40"/>
    <mergeCell ref="CE41:CM41"/>
    <mergeCell ref="DL31:DU31"/>
    <mergeCell ref="DL46:DU46"/>
    <mergeCell ref="DL37:DU37"/>
    <mergeCell ref="DL38:DU38"/>
    <mergeCell ref="DL39:DU39"/>
    <mergeCell ref="DL40:DU40"/>
    <mergeCell ref="DL41:DU41"/>
    <mergeCell ref="DL32:DU32"/>
    <mergeCell ref="DL33:DU33"/>
    <mergeCell ref="DL34:DU34"/>
    <mergeCell ref="DL35:DU35"/>
    <mergeCell ref="DL45:DU45"/>
    <mergeCell ref="BK43:BQ43"/>
    <mergeCell ref="BR43:BX43"/>
    <mergeCell ref="CE36:CM36"/>
    <mergeCell ref="CE37:CM37"/>
    <mergeCell ref="CN42:CV42"/>
    <mergeCell ref="BE46:BJ46"/>
    <mergeCell ref="CE46:CM46"/>
    <mergeCell ref="CE51:CM51"/>
    <mergeCell ref="CD48:CD49"/>
    <mergeCell ref="BR48:BX49"/>
    <mergeCell ref="CE20:CM20"/>
    <mergeCell ref="CE32:CM32"/>
    <mergeCell ref="CE33:CM33"/>
    <mergeCell ref="CE34:CM34"/>
    <mergeCell ref="CE35:CM35"/>
    <mergeCell ref="BE32:BJ32"/>
    <mergeCell ref="BE41:BJ41"/>
    <mergeCell ref="AY41:BD41"/>
    <mergeCell ref="AY40:BD40"/>
    <mergeCell ref="DL17:DU17"/>
    <mergeCell ref="DL18:DU18"/>
    <mergeCell ref="DL20:DU20"/>
    <mergeCell ref="DL21:DU21"/>
    <mergeCell ref="DL22:DU22"/>
    <mergeCell ref="DL19:DU19"/>
    <mergeCell ref="AS41:AW41"/>
    <mergeCell ref="AS40:AW40"/>
    <mergeCell ref="AS46:AW46"/>
    <mergeCell ref="BE36:BJ36"/>
    <mergeCell ref="BE35:BJ35"/>
    <mergeCell ref="BE34:BJ34"/>
    <mergeCell ref="BE44:BJ44"/>
    <mergeCell ref="BE38:BJ38"/>
    <mergeCell ref="BE39:BJ39"/>
    <mergeCell ref="BE40:BJ40"/>
    <mergeCell ref="AY31:BD31"/>
    <mergeCell ref="AY32:BD32"/>
    <mergeCell ref="AY39:BD39"/>
    <mergeCell ref="AY38:BD38"/>
    <mergeCell ref="AY33:BD33"/>
    <mergeCell ref="AY34:BD34"/>
    <mergeCell ref="AY35:BD35"/>
    <mergeCell ref="AY36:BD36"/>
    <mergeCell ref="AN40:AR40"/>
    <mergeCell ref="A46:C46"/>
    <mergeCell ref="A38:C38"/>
    <mergeCell ref="A39:C39"/>
    <mergeCell ref="A32:C32"/>
    <mergeCell ref="A34:C34"/>
    <mergeCell ref="A44:C44"/>
    <mergeCell ref="A45:C45"/>
    <mergeCell ref="A29:C29"/>
    <mergeCell ref="A31:C31"/>
    <mergeCell ref="D32:W32"/>
    <mergeCell ref="D22:W22"/>
    <mergeCell ref="A6:DU6"/>
    <mergeCell ref="A66:DU66"/>
    <mergeCell ref="CE23:CM23"/>
    <mergeCell ref="CE24:CM24"/>
    <mergeCell ref="D23:W23"/>
    <mergeCell ref="D24:W24"/>
    <mergeCell ref="A23:C23"/>
    <mergeCell ref="A26:C26"/>
    <mergeCell ref="A48:C49"/>
    <mergeCell ref="X43:AC43"/>
    <mergeCell ref="D54:W54"/>
    <mergeCell ref="D52:W52"/>
    <mergeCell ref="X54:AC54"/>
    <mergeCell ref="D50:W50"/>
    <mergeCell ref="D44:W44"/>
    <mergeCell ref="D45:W45"/>
    <mergeCell ref="X27:AC27"/>
    <mergeCell ref="X24:AC24"/>
    <mergeCell ref="A24:C24"/>
    <mergeCell ref="A25:C25"/>
    <mergeCell ref="A56:C56"/>
    <mergeCell ref="AD42:AM42"/>
    <mergeCell ref="X56:AC56"/>
    <mergeCell ref="D53:W53"/>
    <mergeCell ref="A42:C42"/>
    <mergeCell ref="A43:C43"/>
    <mergeCell ref="X57:AC57"/>
    <mergeCell ref="AN23:AR23"/>
    <mergeCell ref="AN24:AR24"/>
    <mergeCell ref="AD47:AM47"/>
    <mergeCell ref="AD28:AM28"/>
    <mergeCell ref="AD29:AM29"/>
    <mergeCell ref="AD30:AM30"/>
    <mergeCell ref="AD24:AM24"/>
    <mergeCell ref="AD27:AM27"/>
    <mergeCell ref="X26:AC26"/>
    <mergeCell ref="AD57:AM57"/>
    <mergeCell ref="AS27:AW27"/>
    <mergeCell ref="AD56:AM56"/>
    <mergeCell ref="AS56:AW56"/>
    <mergeCell ref="AS23:AW23"/>
    <mergeCell ref="AS24:AW24"/>
    <mergeCell ref="AD41:AM41"/>
    <mergeCell ref="AD44:AM44"/>
    <mergeCell ref="AD45:AM45"/>
    <mergeCell ref="AN41:AR41"/>
    <mergeCell ref="AY12:BD12"/>
    <mergeCell ref="AY14:BD14"/>
    <mergeCell ref="AY13:BD13"/>
    <mergeCell ref="AN12:AR12"/>
    <mergeCell ref="AY15:BD15"/>
    <mergeCell ref="BE23:BJ23"/>
    <mergeCell ref="AY16:BD16"/>
    <mergeCell ref="BE16:BJ16"/>
    <mergeCell ref="BE17:BJ17"/>
    <mergeCell ref="AY20:BD20"/>
    <mergeCell ref="AY10:BD10"/>
    <mergeCell ref="AN11:AR11"/>
    <mergeCell ref="AS11:AW11"/>
    <mergeCell ref="AY11:BD11"/>
    <mergeCell ref="AS10:AW10"/>
    <mergeCell ref="AN10:AR10"/>
    <mergeCell ref="AD54:AM54"/>
    <mergeCell ref="X53:AC53"/>
    <mergeCell ref="AD53:AM53"/>
    <mergeCell ref="AS13:AW13"/>
    <mergeCell ref="AS16:AW16"/>
    <mergeCell ref="AS15:AW15"/>
    <mergeCell ref="AS25:AW25"/>
    <mergeCell ref="AS26:AW26"/>
    <mergeCell ref="AN25:AR25"/>
    <mergeCell ref="AS14:AW14"/>
    <mergeCell ref="AD25:AM25"/>
    <mergeCell ref="AD23:AM23"/>
    <mergeCell ref="AD15:AM15"/>
    <mergeCell ref="AN18:AR18"/>
    <mergeCell ref="AN17:AR17"/>
    <mergeCell ref="AD16:AM16"/>
    <mergeCell ref="AN19:AR19"/>
    <mergeCell ref="AN21:AR21"/>
    <mergeCell ref="AN22:AR22"/>
    <mergeCell ref="D56:W56"/>
    <mergeCell ref="A55:W55"/>
    <mergeCell ref="X16:AC16"/>
    <mergeCell ref="X55:AC55"/>
    <mergeCell ref="X48:AC49"/>
    <mergeCell ref="A27:C27"/>
    <mergeCell ref="D27:W27"/>
    <mergeCell ref="D49:W49"/>
    <mergeCell ref="A53:C53"/>
    <mergeCell ref="D42:W42"/>
    <mergeCell ref="AD55:AM55"/>
    <mergeCell ref="AD12:AM12"/>
    <mergeCell ref="X52:AC52"/>
    <mergeCell ref="AN13:AR13"/>
    <mergeCell ref="AD14:AM14"/>
    <mergeCell ref="AN16:AR16"/>
    <mergeCell ref="AD13:AM13"/>
    <mergeCell ref="AN27:AR27"/>
    <mergeCell ref="AN48:AR49"/>
    <mergeCell ref="AN15:AR15"/>
    <mergeCell ref="A9:C9"/>
    <mergeCell ref="A10:C10"/>
    <mergeCell ref="A11:C11"/>
    <mergeCell ref="X14:AC14"/>
    <mergeCell ref="X42:AC42"/>
    <mergeCell ref="X25:AC25"/>
    <mergeCell ref="A12:C12"/>
    <mergeCell ref="A16:C16"/>
    <mergeCell ref="A13:C13"/>
    <mergeCell ref="A15:C15"/>
    <mergeCell ref="X23:AC23"/>
    <mergeCell ref="D31:W31"/>
    <mergeCell ref="D13:W13"/>
    <mergeCell ref="D14:W14"/>
    <mergeCell ref="A22:C22"/>
    <mergeCell ref="X21:AB21"/>
    <mergeCell ref="X22:AB22"/>
    <mergeCell ref="D21:W21"/>
    <mergeCell ref="D19:W19"/>
    <mergeCell ref="D26:W26"/>
    <mergeCell ref="X11:AC11"/>
    <mergeCell ref="X13:AC13"/>
    <mergeCell ref="D12:W12"/>
    <mergeCell ref="X12:AC12"/>
    <mergeCell ref="A14:C14"/>
    <mergeCell ref="D25:W25"/>
    <mergeCell ref="A19:C19"/>
    <mergeCell ref="A20:C20"/>
    <mergeCell ref="A21:C21"/>
    <mergeCell ref="D20:W20"/>
    <mergeCell ref="AS8:AW8"/>
    <mergeCell ref="D16:W16"/>
    <mergeCell ref="AN9:AR9"/>
    <mergeCell ref="AD9:AM9"/>
    <mergeCell ref="AN14:AR14"/>
    <mergeCell ref="AS12:AW12"/>
    <mergeCell ref="AS9:AW9"/>
    <mergeCell ref="D15:W15"/>
    <mergeCell ref="D10:W10"/>
    <mergeCell ref="X10:AC10"/>
    <mergeCell ref="AY8:BD8"/>
    <mergeCell ref="BK8:CM8"/>
    <mergeCell ref="CN8:DU8"/>
    <mergeCell ref="BE8:BJ8"/>
    <mergeCell ref="BE9:BJ9"/>
    <mergeCell ref="AY9:BD9"/>
    <mergeCell ref="CN9:CV9"/>
    <mergeCell ref="CA9:CA11"/>
    <mergeCell ref="BE11:BJ11"/>
    <mergeCell ref="BK10:BQ10"/>
    <mergeCell ref="AD10:AM10"/>
    <mergeCell ref="AY55:BD55"/>
    <mergeCell ref="A8:C8"/>
    <mergeCell ref="X8:AC8"/>
    <mergeCell ref="AD8:AM8"/>
    <mergeCell ref="D8:W8"/>
    <mergeCell ref="A54:C54"/>
    <mergeCell ref="AN8:AR8"/>
    <mergeCell ref="A52:C52"/>
    <mergeCell ref="D9:W9"/>
    <mergeCell ref="AY52:BD52"/>
    <mergeCell ref="AD11:AM11"/>
    <mergeCell ref="AN47:AR47"/>
    <mergeCell ref="AN44:AR44"/>
    <mergeCell ref="AS44:AW44"/>
    <mergeCell ref="AY53:BD53"/>
    <mergeCell ref="AD52:AM52"/>
    <mergeCell ref="AD43:AM43"/>
    <mergeCell ref="AD48:AM49"/>
    <mergeCell ref="AD26:AM26"/>
    <mergeCell ref="D11:W11"/>
    <mergeCell ref="X9:AC9"/>
    <mergeCell ref="X15:AC15"/>
    <mergeCell ref="AN55:AR55"/>
    <mergeCell ref="AN52:AR52"/>
    <mergeCell ref="AS52:AW52"/>
    <mergeCell ref="AS43:AW43"/>
    <mergeCell ref="AN43:AR43"/>
    <mergeCell ref="AS47:AW47"/>
    <mergeCell ref="AS53:AW53"/>
    <mergeCell ref="AN42:AR42"/>
    <mergeCell ref="AS55:AW55"/>
    <mergeCell ref="AS42:AW42"/>
    <mergeCell ref="AS50:AW50"/>
    <mergeCell ref="BK55:BQ55"/>
    <mergeCell ref="BE47:BJ47"/>
    <mergeCell ref="AS45:AW45"/>
    <mergeCell ref="AS51:AW51"/>
    <mergeCell ref="AN53:AR53"/>
    <mergeCell ref="BK48:BQ49"/>
    <mergeCell ref="AN57:AR57"/>
    <mergeCell ref="AS57:AW57"/>
    <mergeCell ref="BE43:BJ43"/>
    <mergeCell ref="AS54:AW54"/>
    <mergeCell ref="AY54:BD54"/>
    <mergeCell ref="AY57:BD57"/>
    <mergeCell ref="AY43:BD43"/>
    <mergeCell ref="AY56:BD56"/>
    <mergeCell ref="AN54:AR54"/>
    <mergeCell ref="AN56:AR56"/>
    <mergeCell ref="BE28:BJ28"/>
    <mergeCell ref="BE21:BJ21"/>
    <mergeCell ref="BE27:BJ27"/>
    <mergeCell ref="BK27:BQ27"/>
    <mergeCell ref="AY28:BD28"/>
    <mergeCell ref="AY26:BD26"/>
    <mergeCell ref="AY23:BD23"/>
    <mergeCell ref="AY24:BD24"/>
    <mergeCell ref="BE24:BJ24"/>
    <mergeCell ref="AY25:BD25"/>
    <mergeCell ref="BE10:BJ10"/>
    <mergeCell ref="BE13:BJ13"/>
    <mergeCell ref="BK25:BQ25"/>
    <mergeCell ref="BE57:BJ57"/>
    <mergeCell ref="BE55:BJ55"/>
    <mergeCell ref="BK42:BQ42"/>
    <mergeCell ref="BE53:BJ53"/>
    <mergeCell ref="BK47:BQ47"/>
    <mergeCell ref="BE42:BJ42"/>
    <mergeCell ref="BE12:BJ12"/>
    <mergeCell ref="BK14:BQ14"/>
    <mergeCell ref="BK53:BQ53"/>
    <mergeCell ref="BE48:BJ49"/>
    <mergeCell ref="BK16:BQ16"/>
    <mergeCell ref="BE25:BJ25"/>
    <mergeCell ref="BE15:BJ15"/>
    <mergeCell ref="BK26:BQ26"/>
    <mergeCell ref="BE14:BJ14"/>
    <mergeCell ref="BE33:BJ33"/>
    <mergeCell ref="CE11:CM11"/>
    <mergeCell ref="BR47:BX47"/>
    <mergeCell ref="BE56:BJ56"/>
    <mergeCell ref="BE54:BJ54"/>
    <mergeCell ref="BE52:BJ52"/>
    <mergeCell ref="BK52:BQ52"/>
    <mergeCell ref="BK54:BQ54"/>
    <mergeCell ref="BE37:BJ37"/>
    <mergeCell ref="BK56:BQ56"/>
    <mergeCell ref="BK15:BQ15"/>
    <mergeCell ref="BK9:BQ9"/>
    <mergeCell ref="BR9:BX9"/>
    <mergeCell ref="BR13:BX13"/>
    <mergeCell ref="BR12:BX12"/>
    <mergeCell ref="BK11:BQ11"/>
    <mergeCell ref="BR14:BX14"/>
    <mergeCell ref="BR11:BX11"/>
    <mergeCell ref="BR10:BX10"/>
    <mergeCell ref="BK12:BQ12"/>
    <mergeCell ref="BK13:BQ13"/>
    <mergeCell ref="BR27:BX27"/>
    <mergeCell ref="BR55:BX55"/>
    <mergeCell ref="BR53:BX53"/>
    <mergeCell ref="BR54:BX54"/>
    <mergeCell ref="CE38:CM38"/>
    <mergeCell ref="BR42:BX42"/>
    <mergeCell ref="CE30:CM30"/>
    <mergeCell ref="CE28:CM28"/>
    <mergeCell ref="CE31:CM31"/>
    <mergeCell ref="CW13:DE13"/>
    <mergeCell ref="BR57:BX57"/>
    <mergeCell ref="CE57:CM57"/>
    <mergeCell ref="CE13:CM13"/>
    <mergeCell ref="CN13:CV13"/>
    <mergeCell ref="CN15:CV15"/>
    <mergeCell ref="CN47:CV47"/>
    <mergeCell ref="CE56:CM56"/>
    <mergeCell ref="BR16:BX16"/>
    <mergeCell ref="CE14:CM14"/>
    <mergeCell ref="DL24:DU24"/>
    <mergeCell ref="CN16:CV16"/>
    <mergeCell ref="DL11:DU11"/>
    <mergeCell ref="CW9:DE9"/>
    <mergeCell ref="DL9:DU9"/>
    <mergeCell ref="DL10:DU10"/>
    <mergeCell ref="CN14:CV14"/>
    <mergeCell ref="CW14:DE14"/>
    <mergeCell ref="CW12:DE12"/>
    <mergeCell ref="CN12:CV12"/>
    <mergeCell ref="CW56:DE56"/>
    <mergeCell ref="CW47:DE47"/>
    <mergeCell ref="CE47:CM47"/>
    <mergeCell ref="DF48:DF49"/>
    <mergeCell ref="DL12:DU12"/>
    <mergeCell ref="DL13:DU13"/>
    <mergeCell ref="DL15:DU15"/>
    <mergeCell ref="DL14:DU14"/>
    <mergeCell ref="DL42:DU42"/>
    <mergeCell ref="DL23:DU23"/>
    <mergeCell ref="CE16:CM16"/>
    <mergeCell ref="CN57:CV57"/>
    <mergeCell ref="CW57:DE57"/>
    <mergeCell ref="DL57:DU57"/>
    <mergeCell ref="DL54:DU54"/>
    <mergeCell ref="DL56:DU56"/>
    <mergeCell ref="CN54:CV54"/>
    <mergeCell ref="CW55:DE55"/>
    <mergeCell ref="DL52:DU52"/>
    <mergeCell ref="CN52:CV52"/>
    <mergeCell ref="DL30:DU30"/>
    <mergeCell ref="CE29:CM29"/>
    <mergeCell ref="CE12:CM12"/>
    <mergeCell ref="DL26:DU26"/>
    <mergeCell ref="CW26:DE26"/>
    <mergeCell ref="CW25:DE25"/>
    <mergeCell ref="CN25:CV25"/>
    <mergeCell ref="DL16:DU16"/>
    <mergeCell ref="DL25:DU25"/>
    <mergeCell ref="CE15:CM15"/>
    <mergeCell ref="DL51:DU51"/>
    <mergeCell ref="DI48:DI49"/>
    <mergeCell ref="DL27:DU27"/>
    <mergeCell ref="CW27:DE27"/>
    <mergeCell ref="AS30:AW30"/>
    <mergeCell ref="BE29:BJ29"/>
    <mergeCell ref="BE30:BJ30"/>
    <mergeCell ref="CE27:CM27"/>
    <mergeCell ref="DL28:DU28"/>
    <mergeCell ref="DL29:DU29"/>
    <mergeCell ref="CN26:CV26"/>
    <mergeCell ref="CE26:CM26"/>
    <mergeCell ref="DL53:DU53"/>
    <mergeCell ref="CW54:DE54"/>
    <mergeCell ref="DL43:DU43"/>
    <mergeCell ref="DL47:DU47"/>
    <mergeCell ref="CW43:DE43"/>
    <mergeCell ref="CW53:DE53"/>
    <mergeCell ref="DL48:DU49"/>
    <mergeCell ref="DL50:DU50"/>
    <mergeCell ref="CW42:DE42"/>
    <mergeCell ref="CW52:DE52"/>
    <mergeCell ref="CN53:CV53"/>
    <mergeCell ref="CE42:CM42"/>
    <mergeCell ref="CE48:CM49"/>
    <mergeCell ref="CN43:CV43"/>
    <mergeCell ref="CE45:CM45"/>
    <mergeCell ref="CE44:CM44"/>
    <mergeCell ref="CN55:CV55"/>
    <mergeCell ref="B64:DQ64"/>
    <mergeCell ref="BK57:BQ57"/>
    <mergeCell ref="BR56:BX56"/>
    <mergeCell ref="CE55:CM55"/>
    <mergeCell ref="CE52:CM52"/>
    <mergeCell ref="CE54:CM54"/>
    <mergeCell ref="DL55:DU55"/>
    <mergeCell ref="CN56:CV56"/>
    <mergeCell ref="BR52:BX52"/>
    <mergeCell ref="A17:C17"/>
    <mergeCell ref="A18:C18"/>
    <mergeCell ref="D28:W28"/>
    <mergeCell ref="D41:W41"/>
    <mergeCell ref="A28:C28"/>
    <mergeCell ref="A30:C30"/>
    <mergeCell ref="D17:W17"/>
    <mergeCell ref="D18:W18"/>
    <mergeCell ref="D29:W29"/>
    <mergeCell ref="D30:W30"/>
    <mergeCell ref="X20:AB20"/>
    <mergeCell ref="X34:AB34"/>
    <mergeCell ref="X35:AB35"/>
    <mergeCell ref="X36:AB36"/>
    <mergeCell ref="A57:W57"/>
    <mergeCell ref="CE43:CM43"/>
    <mergeCell ref="CE53:CM53"/>
    <mergeCell ref="AD51:AM51"/>
    <mergeCell ref="BR26:BX26"/>
    <mergeCell ref="CE25:CM25"/>
    <mergeCell ref="D33:W33"/>
    <mergeCell ref="D34:W34"/>
    <mergeCell ref="D35:W35"/>
    <mergeCell ref="D36:W36"/>
    <mergeCell ref="D37:W37"/>
    <mergeCell ref="A40:C40"/>
    <mergeCell ref="A33:C33"/>
    <mergeCell ref="A35:C35"/>
    <mergeCell ref="A36:C36"/>
    <mergeCell ref="A37:C37"/>
    <mergeCell ref="BY9:BY11"/>
    <mergeCell ref="DJ9:DJ11"/>
    <mergeCell ref="DF9:DF11"/>
    <mergeCell ref="DG9:DG11"/>
    <mergeCell ref="DH9:DH11"/>
    <mergeCell ref="DI9:DI11"/>
    <mergeCell ref="CN11:CV11"/>
    <mergeCell ref="CE9:CM9"/>
    <mergeCell ref="BZ9:BZ11"/>
    <mergeCell ref="CE10:CM10"/>
    <mergeCell ref="CE17:CM17"/>
    <mergeCell ref="CE18:CM18"/>
    <mergeCell ref="AS17:AW17"/>
    <mergeCell ref="AS19:AW19"/>
    <mergeCell ref="AS20:AW20"/>
    <mergeCell ref="CE21:CM21"/>
    <mergeCell ref="AY21:BD21"/>
    <mergeCell ref="CE22:CM22"/>
    <mergeCell ref="CE19:CM19"/>
    <mergeCell ref="AN31:AR31"/>
    <mergeCell ref="AN30:AR30"/>
    <mergeCell ref="AN29:AR29"/>
    <mergeCell ref="CW11:DE11"/>
    <mergeCell ref="AS29:AW29"/>
    <mergeCell ref="AS21:AW21"/>
    <mergeCell ref="BE22:BJ22"/>
    <mergeCell ref="BE26:BJ26"/>
    <mergeCell ref="CN10:CV10"/>
    <mergeCell ref="CW10:DE10"/>
    <mergeCell ref="BR25:BX25"/>
    <mergeCell ref="CW16:DE16"/>
    <mergeCell ref="CN27:CV27"/>
    <mergeCell ref="AN20:AR20"/>
    <mergeCell ref="CW15:DE15"/>
    <mergeCell ref="BR15:BX15"/>
    <mergeCell ref="AS18:AW18"/>
    <mergeCell ref="AY17:BD17"/>
    <mergeCell ref="A50:C50"/>
    <mergeCell ref="A51:C51"/>
    <mergeCell ref="D40:W40"/>
    <mergeCell ref="A41:C41"/>
    <mergeCell ref="X44:AB44"/>
    <mergeCell ref="X51:AB51"/>
    <mergeCell ref="A47:C47"/>
    <mergeCell ref="D46:W46"/>
    <mergeCell ref="X37:AB37"/>
    <mergeCell ref="X38:AB38"/>
    <mergeCell ref="D51:W51"/>
    <mergeCell ref="D38:W38"/>
    <mergeCell ref="D39:W39"/>
    <mergeCell ref="X39:AB39"/>
    <mergeCell ref="X40:AB40"/>
    <mergeCell ref="D48:W48"/>
    <mergeCell ref="D43:W43"/>
    <mergeCell ref="D47:W47"/>
    <mergeCell ref="AN50:AR50"/>
    <mergeCell ref="AN51:AR51"/>
    <mergeCell ref="X45:AB45"/>
    <mergeCell ref="X46:AB46"/>
    <mergeCell ref="AD46:AM46"/>
    <mergeCell ref="AN45:AR45"/>
    <mergeCell ref="AN46:AR46"/>
    <mergeCell ref="X50:AB50"/>
    <mergeCell ref="AD50:AM50"/>
    <mergeCell ref="X47:AC47"/>
    <mergeCell ref="AY50:BD50"/>
    <mergeCell ref="AY51:BD51"/>
    <mergeCell ref="BE50:BJ50"/>
    <mergeCell ref="BE51:BJ51"/>
    <mergeCell ref="CB48:CB49"/>
    <mergeCell ref="AX48:AX49"/>
    <mergeCell ref="BY48:BY49"/>
    <mergeCell ref="BZ48:BZ49"/>
    <mergeCell ref="CA48:CA49"/>
    <mergeCell ref="DH48:DH49"/>
    <mergeCell ref="DJ48:DJ49"/>
    <mergeCell ref="DG48:DG49"/>
    <mergeCell ref="DK48:DK49"/>
    <mergeCell ref="CC48:CC49"/>
    <mergeCell ref="CE50:CM50"/>
    <mergeCell ref="CN48:CV49"/>
    <mergeCell ref="CW48:DE49"/>
    <mergeCell ref="AY47:BD47"/>
    <mergeCell ref="AS48:AW49"/>
    <mergeCell ref="AY48:BD49"/>
    <mergeCell ref="X17:AB17"/>
    <mergeCell ref="X18:AB18"/>
    <mergeCell ref="X19:AB19"/>
    <mergeCell ref="AD31:AM31"/>
    <mergeCell ref="AD32:AM32"/>
    <mergeCell ref="X29:AC29"/>
    <mergeCell ref="X41:AB41"/>
    <mergeCell ref="X32:AC32"/>
    <mergeCell ref="X33:AB33"/>
    <mergeCell ref="AD34:AM34"/>
    <mergeCell ref="AN26:AR26"/>
    <mergeCell ref="AN28:AR28"/>
    <mergeCell ref="X28:AB28"/>
    <mergeCell ref="X30:AB30"/>
    <mergeCell ref="X31:AB31"/>
    <mergeCell ref="AN33:AR33"/>
    <mergeCell ref="AN34:AR34"/>
    <mergeCell ref="AD37:AM37"/>
    <mergeCell ref="AD38:AM38"/>
    <mergeCell ref="AD39:AM39"/>
    <mergeCell ref="AN36:AR36"/>
    <mergeCell ref="AN35:AR35"/>
    <mergeCell ref="AN38:AR38"/>
    <mergeCell ref="AN37:AR37"/>
    <mergeCell ref="AD40:AM40"/>
    <mergeCell ref="AD33:AM33"/>
    <mergeCell ref="AD17:AM17"/>
    <mergeCell ref="AD18:AM18"/>
    <mergeCell ref="AD19:AM19"/>
    <mergeCell ref="AD20:AM20"/>
    <mergeCell ref="AD21:AM21"/>
    <mergeCell ref="AD22:AM22"/>
    <mergeCell ref="AD35:AM35"/>
    <mergeCell ref="AD36:AM36"/>
    <mergeCell ref="AN32:AR32"/>
    <mergeCell ref="AS22:AW22"/>
    <mergeCell ref="AS39:AW39"/>
    <mergeCell ref="AS35:AW35"/>
    <mergeCell ref="AS36:AW36"/>
    <mergeCell ref="AS37:AW37"/>
    <mergeCell ref="AS38:AW38"/>
    <mergeCell ref="AN39:AR39"/>
    <mergeCell ref="AS28:AW28"/>
    <mergeCell ref="AY46:BD46"/>
    <mergeCell ref="AY22:BD22"/>
    <mergeCell ref="AS33:AW33"/>
    <mergeCell ref="AS34:AW34"/>
    <mergeCell ref="AS31:AW31"/>
    <mergeCell ref="AS32:AW32"/>
    <mergeCell ref="AY37:BD37"/>
    <mergeCell ref="AY42:BD42"/>
    <mergeCell ref="AY29:BD29"/>
    <mergeCell ref="AY30:BD30"/>
    <mergeCell ref="BE31:BJ31"/>
    <mergeCell ref="BE45:BJ45"/>
    <mergeCell ref="AY19:BD19"/>
    <mergeCell ref="AY18:BD18"/>
    <mergeCell ref="BE19:BJ19"/>
    <mergeCell ref="BE18:BJ18"/>
    <mergeCell ref="BE20:BJ20"/>
    <mergeCell ref="AY27:BD27"/>
    <mergeCell ref="AY44:BD44"/>
    <mergeCell ref="AY45:BD45"/>
  </mergeCells>
  <printOptions horizontalCentered="1"/>
  <pageMargins left="0.1968503937007874" right="0.15748031496062992" top="1.0236220472440944" bottom="0.2362204724409449" header="0" footer="0"/>
  <pageSetup fitToHeight="2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3"/>
  <sheetViews>
    <sheetView view="pageBreakPreview" zoomScale="70" zoomScaleNormal="70" zoomScaleSheetLayoutView="70" workbookViewId="0" topLeftCell="A27">
      <selection activeCell="A57" sqref="A57:ED65"/>
    </sheetView>
  </sheetViews>
  <sheetFormatPr defaultColWidth="1.37890625" defaultRowHeight="12.75"/>
  <cols>
    <col min="1" max="3" width="2.00390625" style="13" customWidth="1"/>
    <col min="4" max="26" width="1.37890625" style="13" customWidth="1"/>
    <col min="27" max="28" width="0.37109375" style="13" customWidth="1"/>
    <col min="29" max="30" width="1.37890625" style="13" customWidth="1"/>
    <col min="31" max="34" width="1.00390625" style="13" customWidth="1"/>
    <col min="35" max="58" width="1.37890625" style="13" customWidth="1"/>
    <col min="59" max="59" width="3.125" style="13" customWidth="1"/>
    <col min="60" max="103" width="1.37890625" style="13" customWidth="1"/>
    <col min="104" max="104" width="2.625" style="13" customWidth="1"/>
    <col min="105" max="125" width="1.37890625" style="13" customWidth="1"/>
    <col min="126" max="126" width="2.875" style="13" customWidth="1"/>
    <col min="127" max="16384" width="1.37890625" style="13" customWidth="1"/>
  </cols>
  <sheetData>
    <row r="1" spans="1:134" s="14" customFormat="1" ht="12.75" customHeight="1">
      <c r="A1" s="532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3"/>
      <c r="DM1" s="58"/>
      <c r="DN1" s="58"/>
      <c r="DO1" s="125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125"/>
      <c r="EC1" s="125"/>
      <c r="ED1" s="3"/>
    </row>
    <row r="2" spans="1:134" s="15" customFormat="1" ht="12.75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3"/>
    </row>
    <row r="3" spans="1:134" s="15" customFormat="1" ht="14.25">
      <c r="A3" s="534" t="s">
        <v>303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</row>
    <row r="4" spans="1:134" s="14" customFormat="1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</row>
    <row r="5" spans="1:134" s="16" customFormat="1" ht="10.5">
      <c r="A5" s="424" t="s">
        <v>2</v>
      </c>
      <c r="B5" s="424"/>
      <c r="C5" s="424"/>
      <c r="D5" s="424" t="s">
        <v>54</v>
      </c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5" t="s">
        <v>55</v>
      </c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7"/>
      <c r="BP5" s="421" t="s">
        <v>56</v>
      </c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3"/>
      <c r="CJ5" s="425" t="s">
        <v>57</v>
      </c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7"/>
    </row>
    <row r="6" spans="1:134" s="16" customFormat="1" ht="10.5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21" t="s">
        <v>58</v>
      </c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3"/>
      <c r="AI6" s="421" t="s">
        <v>59</v>
      </c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3"/>
      <c r="AW6" s="421" t="s">
        <v>60</v>
      </c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3"/>
      <c r="BM6" s="418" t="s">
        <v>61</v>
      </c>
      <c r="BN6" s="418"/>
      <c r="BO6" s="418"/>
      <c r="BP6" s="415" t="s">
        <v>62</v>
      </c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7"/>
      <c r="CJ6" s="421" t="s">
        <v>58</v>
      </c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3"/>
      <c r="CX6" s="421" t="s">
        <v>59</v>
      </c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2"/>
      <c r="DJ6" s="422"/>
      <c r="DK6" s="423"/>
      <c r="DL6" s="421" t="s">
        <v>60</v>
      </c>
      <c r="DM6" s="422"/>
      <c r="DN6" s="422"/>
      <c r="DO6" s="422"/>
      <c r="DP6" s="422"/>
      <c r="DQ6" s="422"/>
      <c r="DR6" s="422"/>
      <c r="DS6" s="422"/>
      <c r="DT6" s="422"/>
      <c r="DU6" s="422"/>
      <c r="DV6" s="422"/>
      <c r="DW6" s="422"/>
      <c r="DX6" s="422"/>
      <c r="DY6" s="422"/>
      <c r="DZ6" s="422"/>
      <c r="EA6" s="423"/>
      <c r="EB6" s="418" t="s">
        <v>61</v>
      </c>
      <c r="EC6" s="418"/>
      <c r="ED6" s="418"/>
    </row>
    <row r="7" spans="1:134" s="16" customFormat="1" ht="10.5">
      <c r="A7" s="42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8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30"/>
      <c r="AI7" s="428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30"/>
      <c r="AW7" s="428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30"/>
      <c r="BM7" s="420" t="s">
        <v>63</v>
      </c>
      <c r="BN7" s="420"/>
      <c r="BO7" s="420"/>
      <c r="BP7" s="428" t="s">
        <v>282</v>
      </c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30"/>
      <c r="CJ7" s="428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30"/>
      <c r="CX7" s="428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30"/>
      <c r="DL7" s="428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30"/>
      <c r="EB7" s="420" t="s">
        <v>63</v>
      </c>
      <c r="EC7" s="420"/>
      <c r="ED7" s="420"/>
    </row>
    <row r="8" spans="1:134" s="16" customFormat="1" ht="10.5">
      <c r="A8" s="418"/>
      <c r="B8" s="418"/>
      <c r="C8" s="418"/>
      <c r="D8" s="431" t="s">
        <v>11</v>
      </c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2"/>
      <c r="U8" s="415" t="s">
        <v>31</v>
      </c>
      <c r="V8" s="416"/>
      <c r="W8" s="417"/>
      <c r="X8" s="415" t="s">
        <v>64</v>
      </c>
      <c r="Y8" s="416"/>
      <c r="Z8" s="417"/>
      <c r="AA8" s="415" t="s">
        <v>65</v>
      </c>
      <c r="AB8" s="416"/>
      <c r="AC8" s="416"/>
      <c r="AD8" s="417"/>
      <c r="AE8" s="415" t="s">
        <v>66</v>
      </c>
      <c r="AF8" s="416"/>
      <c r="AG8" s="416"/>
      <c r="AH8" s="417"/>
      <c r="AI8" s="415" t="s">
        <v>31</v>
      </c>
      <c r="AJ8" s="416"/>
      <c r="AK8" s="417"/>
      <c r="AL8" s="415" t="s">
        <v>64</v>
      </c>
      <c r="AM8" s="416"/>
      <c r="AN8" s="417"/>
      <c r="AO8" s="415" t="s">
        <v>67</v>
      </c>
      <c r="AP8" s="416"/>
      <c r="AQ8" s="416"/>
      <c r="AR8" s="417"/>
      <c r="AS8" s="415" t="s">
        <v>68</v>
      </c>
      <c r="AT8" s="416"/>
      <c r="AU8" s="416"/>
      <c r="AV8" s="417"/>
      <c r="AW8" s="415" t="s">
        <v>31</v>
      </c>
      <c r="AX8" s="416"/>
      <c r="AY8" s="417"/>
      <c r="AZ8" s="415" t="s">
        <v>64</v>
      </c>
      <c r="BA8" s="416"/>
      <c r="BB8" s="417"/>
      <c r="BC8" s="415" t="s">
        <v>69</v>
      </c>
      <c r="BD8" s="416"/>
      <c r="BE8" s="417"/>
      <c r="BF8" s="415" t="s">
        <v>70</v>
      </c>
      <c r="BG8" s="416"/>
      <c r="BH8" s="417"/>
      <c r="BI8" s="415" t="s">
        <v>71</v>
      </c>
      <c r="BJ8" s="416"/>
      <c r="BK8" s="416"/>
      <c r="BL8" s="417"/>
      <c r="BM8" s="415" t="s">
        <v>72</v>
      </c>
      <c r="BN8" s="416"/>
      <c r="BO8" s="417"/>
      <c r="BP8" s="415" t="s">
        <v>73</v>
      </c>
      <c r="BQ8" s="416"/>
      <c r="BR8" s="416"/>
      <c r="BS8" s="416"/>
      <c r="BT8" s="417"/>
      <c r="BU8" s="415" t="s">
        <v>74</v>
      </c>
      <c r="BV8" s="416"/>
      <c r="BW8" s="416"/>
      <c r="BX8" s="417"/>
      <c r="BY8" s="415" t="s">
        <v>75</v>
      </c>
      <c r="BZ8" s="416"/>
      <c r="CA8" s="416"/>
      <c r="CB8" s="417"/>
      <c r="CC8" s="415" t="s">
        <v>76</v>
      </c>
      <c r="CD8" s="416"/>
      <c r="CE8" s="416"/>
      <c r="CF8" s="417"/>
      <c r="CG8" s="415" t="s">
        <v>71</v>
      </c>
      <c r="CH8" s="416"/>
      <c r="CI8" s="417"/>
      <c r="CJ8" s="415" t="s">
        <v>31</v>
      </c>
      <c r="CK8" s="416"/>
      <c r="CL8" s="417"/>
      <c r="CM8" s="415" t="s">
        <v>64</v>
      </c>
      <c r="CN8" s="416"/>
      <c r="CO8" s="417"/>
      <c r="CP8" s="415" t="s">
        <v>65</v>
      </c>
      <c r="CQ8" s="416"/>
      <c r="CR8" s="416"/>
      <c r="CS8" s="417"/>
      <c r="CT8" s="415" t="s">
        <v>66</v>
      </c>
      <c r="CU8" s="416"/>
      <c r="CV8" s="416"/>
      <c r="CW8" s="417"/>
      <c r="CX8" s="415" t="s">
        <v>31</v>
      </c>
      <c r="CY8" s="416"/>
      <c r="CZ8" s="417"/>
      <c r="DA8" s="415" t="s">
        <v>64</v>
      </c>
      <c r="DB8" s="416"/>
      <c r="DC8" s="417"/>
      <c r="DD8" s="415" t="s">
        <v>67</v>
      </c>
      <c r="DE8" s="416"/>
      <c r="DF8" s="416"/>
      <c r="DG8" s="417"/>
      <c r="DH8" s="415" t="s">
        <v>68</v>
      </c>
      <c r="DI8" s="416"/>
      <c r="DJ8" s="416"/>
      <c r="DK8" s="417"/>
      <c r="DL8" s="415" t="s">
        <v>31</v>
      </c>
      <c r="DM8" s="416"/>
      <c r="DN8" s="417"/>
      <c r="DO8" s="415" t="s">
        <v>64</v>
      </c>
      <c r="DP8" s="416"/>
      <c r="DQ8" s="417"/>
      <c r="DR8" s="415" t="s">
        <v>69</v>
      </c>
      <c r="DS8" s="416"/>
      <c r="DT8" s="417"/>
      <c r="DU8" s="415" t="s">
        <v>70</v>
      </c>
      <c r="DV8" s="416"/>
      <c r="DW8" s="417"/>
      <c r="DX8" s="415" t="s">
        <v>71</v>
      </c>
      <c r="DY8" s="416"/>
      <c r="DZ8" s="416"/>
      <c r="EA8" s="417"/>
      <c r="EB8" s="415" t="s">
        <v>72</v>
      </c>
      <c r="EC8" s="416"/>
      <c r="ED8" s="417"/>
    </row>
    <row r="9" spans="1:134" s="16" customFormat="1" ht="10.5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5"/>
      <c r="U9" s="415" t="s">
        <v>77</v>
      </c>
      <c r="V9" s="416"/>
      <c r="W9" s="417"/>
      <c r="X9" s="415" t="s">
        <v>78</v>
      </c>
      <c r="Y9" s="416"/>
      <c r="Z9" s="417"/>
      <c r="AA9" s="415" t="s">
        <v>79</v>
      </c>
      <c r="AB9" s="416"/>
      <c r="AC9" s="416"/>
      <c r="AD9" s="417"/>
      <c r="AE9" s="415" t="s">
        <v>80</v>
      </c>
      <c r="AF9" s="416"/>
      <c r="AG9" s="416"/>
      <c r="AH9" s="417"/>
      <c r="AI9" s="415" t="s">
        <v>77</v>
      </c>
      <c r="AJ9" s="416"/>
      <c r="AK9" s="417"/>
      <c r="AL9" s="415" t="s">
        <v>78</v>
      </c>
      <c r="AM9" s="416"/>
      <c r="AN9" s="417"/>
      <c r="AO9" s="415" t="s">
        <v>81</v>
      </c>
      <c r="AP9" s="416"/>
      <c r="AQ9" s="416"/>
      <c r="AR9" s="417"/>
      <c r="AS9" s="415" t="s">
        <v>79</v>
      </c>
      <c r="AT9" s="416"/>
      <c r="AU9" s="416"/>
      <c r="AV9" s="417"/>
      <c r="AW9" s="415" t="s">
        <v>77</v>
      </c>
      <c r="AX9" s="416"/>
      <c r="AY9" s="417"/>
      <c r="AZ9" s="415" t="s">
        <v>78</v>
      </c>
      <c r="BA9" s="416"/>
      <c r="BB9" s="417"/>
      <c r="BC9" s="415" t="s">
        <v>82</v>
      </c>
      <c r="BD9" s="416"/>
      <c r="BE9" s="417"/>
      <c r="BF9" s="415" t="s">
        <v>83</v>
      </c>
      <c r="BG9" s="416"/>
      <c r="BH9" s="417"/>
      <c r="BI9" s="415" t="s">
        <v>84</v>
      </c>
      <c r="BJ9" s="416"/>
      <c r="BK9" s="416"/>
      <c r="BL9" s="417"/>
      <c r="BM9" s="415"/>
      <c r="BN9" s="416"/>
      <c r="BO9" s="417"/>
      <c r="BP9" s="415"/>
      <c r="BQ9" s="416"/>
      <c r="BR9" s="416"/>
      <c r="BS9" s="416"/>
      <c r="BT9" s="417"/>
      <c r="BU9" s="415"/>
      <c r="BV9" s="416"/>
      <c r="BW9" s="416"/>
      <c r="BX9" s="417"/>
      <c r="BY9" s="415"/>
      <c r="BZ9" s="416"/>
      <c r="CA9" s="416"/>
      <c r="CB9" s="417"/>
      <c r="CC9" s="415" t="s">
        <v>85</v>
      </c>
      <c r="CD9" s="416"/>
      <c r="CE9" s="416"/>
      <c r="CF9" s="417"/>
      <c r="CG9" s="415" t="s">
        <v>86</v>
      </c>
      <c r="CH9" s="416"/>
      <c r="CI9" s="417"/>
      <c r="CJ9" s="415" t="s">
        <v>77</v>
      </c>
      <c r="CK9" s="416"/>
      <c r="CL9" s="417"/>
      <c r="CM9" s="415" t="s">
        <v>78</v>
      </c>
      <c r="CN9" s="416"/>
      <c r="CO9" s="417"/>
      <c r="CP9" s="415" t="s">
        <v>79</v>
      </c>
      <c r="CQ9" s="416"/>
      <c r="CR9" s="416"/>
      <c r="CS9" s="417"/>
      <c r="CT9" s="415" t="s">
        <v>80</v>
      </c>
      <c r="CU9" s="416"/>
      <c r="CV9" s="416"/>
      <c r="CW9" s="417"/>
      <c r="CX9" s="415" t="s">
        <v>77</v>
      </c>
      <c r="CY9" s="416"/>
      <c r="CZ9" s="417"/>
      <c r="DA9" s="415" t="s">
        <v>78</v>
      </c>
      <c r="DB9" s="416"/>
      <c r="DC9" s="417"/>
      <c r="DD9" s="415" t="s">
        <v>81</v>
      </c>
      <c r="DE9" s="416"/>
      <c r="DF9" s="416"/>
      <c r="DG9" s="417"/>
      <c r="DH9" s="415" t="s">
        <v>79</v>
      </c>
      <c r="DI9" s="416"/>
      <c r="DJ9" s="416"/>
      <c r="DK9" s="417"/>
      <c r="DL9" s="415" t="s">
        <v>77</v>
      </c>
      <c r="DM9" s="416"/>
      <c r="DN9" s="417"/>
      <c r="DO9" s="415" t="s">
        <v>78</v>
      </c>
      <c r="DP9" s="416"/>
      <c r="DQ9" s="417"/>
      <c r="DR9" s="415" t="s">
        <v>82</v>
      </c>
      <c r="DS9" s="416"/>
      <c r="DT9" s="417"/>
      <c r="DU9" s="415" t="s">
        <v>83</v>
      </c>
      <c r="DV9" s="416"/>
      <c r="DW9" s="417"/>
      <c r="DX9" s="415" t="s">
        <v>84</v>
      </c>
      <c r="DY9" s="416"/>
      <c r="DZ9" s="416"/>
      <c r="EA9" s="417"/>
      <c r="EB9" s="415"/>
      <c r="EC9" s="416"/>
      <c r="ED9" s="417"/>
    </row>
    <row r="10" spans="1:134" s="16" customFormat="1" ht="10.5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5"/>
      <c r="U10" s="415" t="s">
        <v>87</v>
      </c>
      <c r="V10" s="416"/>
      <c r="W10" s="417"/>
      <c r="X10" s="415" t="s">
        <v>88</v>
      </c>
      <c r="Y10" s="416"/>
      <c r="Z10" s="417"/>
      <c r="AA10" s="415" t="s">
        <v>89</v>
      </c>
      <c r="AB10" s="416"/>
      <c r="AC10" s="416"/>
      <c r="AD10" s="417"/>
      <c r="AE10" s="415" t="s">
        <v>90</v>
      </c>
      <c r="AF10" s="416"/>
      <c r="AG10" s="416"/>
      <c r="AH10" s="417"/>
      <c r="AI10" s="415" t="s">
        <v>87</v>
      </c>
      <c r="AJ10" s="416"/>
      <c r="AK10" s="417"/>
      <c r="AL10" s="415" t="s">
        <v>88</v>
      </c>
      <c r="AM10" s="416"/>
      <c r="AN10" s="417"/>
      <c r="AO10" s="415" t="s">
        <v>91</v>
      </c>
      <c r="AP10" s="416"/>
      <c r="AQ10" s="416"/>
      <c r="AR10" s="417"/>
      <c r="AS10" s="415" t="s">
        <v>92</v>
      </c>
      <c r="AT10" s="416"/>
      <c r="AU10" s="416"/>
      <c r="AV10" s="417"/>
      <c r="AW10" s="415" t="s">
        <v>87</v>
      </c>
      <c r="AX10" s="416"/>
      <c r="AY10" s="417"/>
      <c r="AZ10" s="415" t="s">
        <v>88</v>
      </c>
      <c r="BA10" s="416"/>
      <c r="BB10" s="417"/>
      <c r="BC10" s="415"/>
      <c r="BD10" s="416"/>
      <c r="BE10" s="417"/>
      <c r="BF10" s="415"/>
      <c r="BG10" s="416"/>
      <c r="BH10" s="417"/>
      <c r="BI10" s="415" t="s">
        <v>79</v>
      </c>
      <c r="BJ10" s="416"/>
      <c r="BK10" s="416"/>
      <c r="BL10" s="417"/>
      <c r="BM10" s="415"/>
      <c r="BN10" s="416"/>
      <c r="BO10" s="417"/>
      <c r="BP10" s="415"/>
      <c r="BQ10" s="416"/>
      <c r="BR10" s="416"/>
      <c r="BS10" s="416"/>
      <c r="BT10" s="417"/>
      <c r="BU10" s="415"/>
      <c r="BV10" s="416"/>
      <c r="BW10" s="416"/>
      <c r="BX10" s="417"/>
      <c r="BY10" s="415"/>
      <c r="BZ10" s="416"/>
      <c r="CA10" s="416"/>
      <c r="CB10" s="417"/>
      <c r="CC10" s="415" t="s">
        <v>93</v>
      </c>
      <c r="CD10" s="416"/>
      <c r="CE10" s="416"/>
      <c r="CF10" s="417"/>
      <c r="CG10" s="415"/>
      <c r="CH10" s="416"/>
      <c r="CI10" s="417"/>
      <c r="CJ10" s="415" t="s">
        <v>87</v>
      </c>
      <c r="CK10" s="416"/>
      <c r="CL10" s="417"/>
      <c r="CM10" s="415" t="s">
        <v>88</v>
      </c>
      <c r="CN10" s="416"/>
      <c r="CO10" s="417"/>
      <c r="CP10" s="415" t="s">
        <v>89</v>
      </c>
      <c r="CQ10" s="416"/>
      <c r="CR10" s="416"/>
      <c r="CS10" s="417"/>
      <c r="CT10" s="415" t="s">
        <v>90</v>
      </c>
      <c r="CU10" s="416"/>
      <c r="CV10" s="416"/>
      <c r="CW10" s="417"/>
      <c r="CX10" s="415" t="s">
        <v>87</v>
      </c>
      <c r="CY10" s="416"/>
      <c r="CZ10" s="417"/>
      <c r="DA10" s="415" t="s">
        <v>88</v>
      </c>
      <c r="DB10" s="416"/>
      <c r="DC10" s="417"/>
      <c r="DD10" s="415" t="s">
        <v>91</v>
      </c>
      <c r="DE10" s="416"/>
      <c r="DF10" s="416"/>
      <c r="DG10" s="417"/>
      <c r="DH10" s="415" t="s">
        <v>92</v>
      </c>
      <c r="DI10" s="416"/>
      <c r="DJ10" s="416"/>
      <c r="DK10" s="417"/>
      <c r="DL10" s="415" t="s">
        <v>87</v>
      </c>
      <c r="DM10" s="416"/>
      <c r="DN10" s="417"/>
      <c r="DO10" s="415" t="s">
        <v>88</v>
      </c>
      <c r="DP10" s="416"/>
      <c r="DQ10" s="417"/>
      <c r="DR10" s="415"/>
      <c r="DS10" s="416"/>
      <c r="DT10" s="417"/>
      <c r="DU10" s="415"/>
      <c r="DV10" s="416"/>
      <c r="DW10" s="417"/>
      <c r="DX10" s="415" t="s">
        <v>79</v>
      </c>
      <c r="DY10" s="416"/>
      <c r="DZ10" s="416"/>
      <c r="EA10" s="417"/>
      <c r="EB10" s="415"/>
      <c r="EC10" s="416"/>
      <c r="ED10" s="417"/>
    </row>
    <row r="11" spans="1:134" s="16" customFormat="1" ht="10.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5"/>
      <c r="U11" s="415" t="s">
        <v>94</v>
      </c>
      <c r="V11" s="416"/>
      <c r="W11" s="417"/>
      <c r="X11" s="415" t="s">
        <v>95</v>
      </c>
      <c r="Y11" s="416"/>
      <c r="Z11" s="417"/>
      <c r="AA11" s="415"/>
      <c r="AB11" s="416"/>
      <c r="AC11" s="416"/>
      <c r="AD11" s="417"/>
      <c r="AE11" s="415" t="s">
        <v>96</v>
      </c>
      <c r="AF11" s="416"/>
      <c r="AG11" s="416"/>
      <c r="AH11" s="417"/>
      <c r="AI11" s="415" t="s">
        <v>94</v>
      </c>
      <c r="AJ11" s="416"/>
      <c r="AK11" s="417"/>
      <c r="AL11" s="415" t="s">
        <v>95</v>
      </c>
      <c r="AM11" s="416"/>
      <c r="AN11" s="417"/>
      <c r="AO11" s="415" t="s">
        <v>97</v>
      </c>
      <c r="AP11" s="416"/>
      <c r="AQ11" s="416"/>
      <c r="AR11" s="417"/>
      <c r="AS11" s="415"/>
      <c r="AT11" s="416"/>
      <c r="AU11" s="416"/>
      <c r="AV11" s="417"/>
      <c r="AW11" s="415" t="s">
        <v>94</v>
      </c>
      <c r="AX11" s="416"/>
      <c r="AY11" s="417"/>
      <c r="AZ11" s="415" t="s">
        <v>95</v>
      </c>
      <c r="BA11" s="416"/>
      <c r="BB11" s="417"/>
      <c r="BC11" s="415"/>
      <c r="BD11" s="416"/>
      <c r="BE11" s="417"/>
      <c r="BF11" s="415"/>
      <c r="BG11" s="416"/>
      <c r="BH11" s="417"/>
      <c r="BI11" s="415" t="s">
        <v>98</v>
      </c>
      <c r="BJ11" s="416"/>
      <c r="BK11" s="416"/>
      <c r="BL11" s="417"/>
      <c r="BM11" s="415"/>
      <c r="BN11" s="416"/>
      <c r="BO11" s="417"/>
      <c r="BP11" s="415"/>
      <c r="BQ11" s="416"/>
      <c r="BR11" s="416"/>
      <c r="BS11" s="416"/>
      <c r="BT11" s="417"/>
      <c r="BU11" s="415"/>
      <c r="BV11" s="416"/>
      <c r="BW11" s="416"/>
      <c r="BX11" s="417"/>
      <c r="BY11" s="415"/>
      <c r="BZ11" s="416"/>
      <c r="CA11" s="416"/>
      <c r="CB11" s="417"/>
      <c r="CC11" s="415" t="s">
        <v>99</v>
      </c>
      <c r="CD11" s="416"/>
      <c r="CE11" s="416"/>
      <c r="CF11" s="417"/>
      <c r="CG11" s="415"/>
      <c r="CH11" s="416"/>
      <c r="CI11" s="417"/>
      <c r="CJ11" s="415" t="s">
        <v>94</v>
      </c>
      <c r="CK11" s="416"/>
      <c r="CL11" s="417"/>
      <c r="CM11" s="415" t="s">
        <v>95</v>
      </c>
      <c r="CN11" s="416"/>
      <c r="CO11" s="417"/>
      <c r="CP11" s="415"/>
      <c r="CQ11" s="416"/>
      <c r="CR11" s="416"/>
      <c r="CS11" s="417"/>
      <c r="CT11" s="415" t="s">
        <v>96</v>
      </c>
      <c r="CU11" s="416"/>
      <c r="CV11" s="416"/>
      <c r="CW11" s="417"/>
      <c r="CX11" s="415" t="s">
        <v>94</v>
      </c>
      <c r="CY11" s="416"/>
      <c r="CZ11" s="417"/>
      <c r="DA11" s="415" t="s">
        <v>95</v>
      </c>
      <c r="DB11" s="416"/>
      <c r="DC11" s="417"/>
      <c r="DD11" s="415" t="s">
        <v>97</v>
      </c>
      <c r="DE11" s="416"/>
      <c r="DF11" s="416"/>
      <c r="DG11" s="417"/>
      <c r="DH11" s="415"/>
      <c r="DI11" s="416"/>
      <c r="DJ11" s="416"/>
      <c r="DK11" s="417"/>
      <c r="DL11" s="415" t="s">
        <v>94</v>
      </c>
      <c r="DM11" s="416"/>
      <c r="DN11" s="417"/>
      <c r="DO11" s="415" t="s">
        <v>95</v>
      </c>
      <c r="DP11" s="416"/>
      <c r="DQ11" s="417"/>
      <c r="DR11" s="415"/>
      <c r="DS11" s="416"/>
      <c r="DT11" s="417"/>
      <c r="DU11" s="415"/>
      <c r="DV11" s="416"/>
      <c r="DW11" s="417"/>
      <c r="DX11" s="415" t="s">
        <v>98</v>
      </c>
      <c r="DY11" s="416"/>
      <c r="DZ11" s="416"/>
      <c r="EA11" s="417"/>
      <c r="EB11" s="415"/>
      <c r="EC11" s="416"/>
      <c r="ED11" s="417"/>
    </row>
    <row r="12" spans="1:134" s="16" customFormat="1" ht="10.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5"/>
      <c r="U12" s="415" t="s">
        <v>100</v>
      </c>
      <c r="V12" s="416"/>
      <c r="W12" s="417"/>
      <c r="X12" s="415" t="s">
        <v>101</v>
      </c>
      <c r="Y12" s="416"/>
      <c r="Z12" s="417"/>
      <c r="AA12" s="415"/>
      <c r="AB12" s="416"/>
      <c r="AC12" s="416"/>
      <c r="AD12" s="417"/>
      <c r="AE12" s="415" t="s">
        <v>102</v>
      </c>
      <c r="AF12" s="416"/>
      <c r="AG12" s="416"/>
      <c r="AH12" s="417"/>
      <c r="AI12" s="415" t="s">
        <v>100</v>
      </c>
      <c r="AJ12" s="416"/>
      <c r="AK12" s="417"/>
      <c r="AL12" s="415" t="s">
        <v>101</v>
      </c>
      <c r="AM12" s="416"/>
      <c r="AN12" s="417"/>
      <c r="AO12" s="415" t="s">
        <v>103</v>
      </c>
      <c r="AP12" s="416"/>
      <c r="AQ12" s="416"/>
      <c r="AR12" s="417"/>
      <c r="AS12" s="415"/>
      <c r="AT12" s="416"/>
      <c r="AU12" s="416"/>
      <c r="AV12" s="417"/>
      <c r="AW12" s="415" t="s">
        <v>100</v>
      </c>
      <c r="AX12" s="416"/>
      <c r="AY12" s="417"/>
      <c r="AZ12" s="415" t="s">
        <v>101</v>
      </c>
      <c r="BA12" s="416"/>
      <c r="BB12" s="417"/>
      <c r="BC12" s="415"/>
      <c r="BD12" s="416"/>
      <c r="BE12" s="417"/>
      <c r="BF12" s="415"/>
      <c r="BG12" s="416"/>
      <c r="BH12" s="417"/>
      <c r="BI12" s="415"/>
      <c r="BJ12" s="416"/>
      <c r="BK12" s="416"/>
      <c r="BL12" s="417"/>
      <c r="BM12" s="415"/>
      <c r="BN12" s="416"/>
      <c r="BO12" s="417"/>
      <c r="BP12" s="415"/>
      <c r="BQ12" s="416"/>
      <c r="BR12" s="416"/>
      <c r="BS12" s="416"/>
      <c r="BT12" s="417"/>
      <c r="BU12" s="415"/>
      <c r="BV12" s="416"/>
      <c r="BW12" s="416"/>
      <c r="BX12" s="417"/>
      <c r="BY12" s="415"/>
      <c r="BZ12" s="416"/>
      <c r="CA12" s="416"/>
      <c r="CB12" s="417"/>
      <c r="CC12" s="415" t="s">
        <v>104</v>
      </c>
      <c r="CD12" s="416"/>
      <c r="CE12" s="416"/>
      <c r="CF12" s="417"/>
      <c r="CG12" s="415"/>
      <c r="CH12" s="416"/>
      <c r="CI12" s="417"/>
      <c r="CJ12" s="415" t="s">
        <v>100</v>
      </c>
      <c r="CK12" s="416"/>
      <c r="CL12" s="417"/>
      <c r="CM12" s="415" t="s">
        <v>101</v>
      </c>
      <c r="CN12" s="416"/>
      <c r="CO12" s="417"/>
      <c r="CP12" s="415"/>
      <c r="CQ12" s="416"/>
      <c r="CR12" s="416"/>
      <c r="CS12" s="417"/>
      <c r="CT12" s="415" t="s">
        <v>102</v>
      </c>
      <c r="CU12" s="416"/>
      <c r="CV12" s="416"/>
      <c r="CW12" s="417"/>
      <c r="CX12" s="415" t="s">
        <v>100</v>
      </c>
      <c r="CY12" s="416"/>
      <c r="CZ12" s="417"/>
      <c r="DA12" s="415" t="s">
        <v>101</v>
      </c>
      <c r="DB12" s="416"/>
      <c r="DC12" s="417"/>
      <c r="DD12" s="415" t="s">
        <v>103</v>
      </c>
      <c r="DE12" s="416"/>
      <c r="DF12" s="416"/>
      <c r="DG12" s="417"/>
      <c r="DH12" s="415"/>
      <c r="DI12" s="416"/>
      <c r="DJ12" s="416"/>
      <c r="DK12" s="417"/>
      <c r="DL12" s="415" t="s">
        <v>100</v>
      </c>
      <c r="DM12" s="416"/>
      <c r="DN12" s="417"/>
      <c r="DO12" s="415" t="s">
        <v>101</v>
      </c>
      <c r="DP12" s="416"/>
      <c r="DQ12" s="417"/>
      <c r="DR12" s="415"/>
      <c r="DS12" s="416"/>
      <c r="DT12" s="417"/>
      <c r="DU12" s="415"/>
      <c r="DV12" s="416"/>
      <c r="DW12" s="417"/>
      <c r="DX12" s="415"/>
      <c r="DY12" s="416"/>
      <c r="DZ12" s="416"/>
      <c r="EA12" s="417"/>
      <c r="EB12" s="415"/>
      <c r="EC12" s="416"/>
      <c r="ED12" s="417"/>
    </row>
    <row r="13" spans="1:134" s="16" customFormat="1" ht="10.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5"/>
      <c r="U13" s="415"/>
      <c r="V13" s="416"/>
      <c r="W13" s="417"/>
      <c r="X13" s="415" t="s">
        <v>105</v>
      </c>
      <c r="Y13" s="416"/>
      <c r="Z13" s="417"/>
      <c r="AA13" s="415"/>
      <c r="AB13" s="416"/>
      <c r="AC13" s="416"/>
      <c r="AD13" s="417"/>
      <c r="AE13" s="415" t="s">
        <v>106</v>
      </c>
      <c r="AF13" s="416"/>
      <c r="AG13" s="416"/>
      <c r="AH13" s="417"/>
      <c r="AI13" s="415"/>
      <c r="AJ13" s="416"/>
      <c r="AK13" s="417"/>
      <c r="AL13" s="415" t="s">
        <v>105</v>
      </c>
      <c r="AM13" s="416"/>
      <c r="AN13" s="417"/>
      <c r="AO13" s="415" t="s">
        <v>107</v>
      </c>
      <c r="AP13" s="416"/>
      <c r="AQ13" s="416"/>
      <c r="AR13" s="417"/>
      <c r="AS13" s="415"/>
      <c r="AT13" s="416"/>
      <c r="AU13" s="416"/>
      <c r="AV13" s="417"/>
      <c r="AW13" s="415"/>
      <c r="AX13" s="416"/>
      <c r="AY13" s="417"/>
      <c r="AZ13" s="415" t="s">
        <v>105</v>
      </c>
      <c r="BA13" s="416"/>
      <c r="BB13" s="417"/>
      <c r="BC13" s="415"/>
      <c r="BD13" s="416"/>
      <c r="BE13" s="417"/>
      <c r="BF13" s="415"/>
      <c r="BG13" s="416"/>
      <c r="BH13" s="417"/>
      <c r="BI13" s="415"/>
      <c r="BJ13" s="416"/>
      <c r="BK13" s="416"/>
      <c r="BL13" s="417"/>
      <c r="BM13" s="415"/>
      <c r="BN13" s="416"/>
      <c r="BO13" s="417"/>
      <c r="BP13" s="415"/>
      <c r="BQ13" s="416"/>
      <c r="BR13" s="416"/>
      <c r="BS13" s="416"/>
      <c r="BT13" s="417"/>
      <c r="BU13" s="415"/>
      <c r="BV13" s="416"/>
      <c r="BW13" s="416"/>
      <c r="BX13" s="417"/>
      <c r="BY13" s="415"/>
      <c r="BZ13" s="416"/>
      <c r="CA13" s="416"/>
      <c r="CB13" s="417"/>
      <c r="CC13" s="415"/>
      <c r="CD13" s="416"/>
      <c r="CE13" s="416"/>
      <c r="CF13" s="417"/>
      <c r="CG13" s="415"/>
      <c r="CH13" s="416"/>
      <c r="CI13" s="417"/>
      <c r="CJ13" s="415"/>
      <c r="CK13" s="416"/>
      <c r="CL13" s="417"/>
      <c r="CM13" s="415" t="s">
        <v>105</v>
      </c>
      <c r="CN13" s="416"/>
      <c r="CO13" s="417"/>
      <c r="CP13" s="415"/>
      <c r="CQ13" s="416"/>
      <c r="CR13" s="416"/>
      <c r="CS13" s="417"/>
      <c r="CT13" s="415" t="s">
        <v>106</v>
      </c>
      <c r="CU13" s="416"/>
      <c r="CV13" s="416"/>
      <c r="CW13" s="417"/>
      <c r="CX13" s="415"/>
      <c r="CY13" s="416"/>
      <c r="CZ13" s="417"/>
      <c r="DA13" s="415" t="s">
        <v>105</v>
      </c>
      <c r="DB13" s="416"/>
      <c r="DC13" s="417"/>
      <c r="DD13" s="415" t="s">
        <v>107</v>
      </c>
      <c r="DE13" s="416"/>
      <c r="DF13" s="416"/>
      <c r="DG13" s="417"/>
      <c r="DH13" s="415"/>
      <c r="DI13" s="416"/>
      <c r="DJ13" s="416"/>
      <c r="DK13" s="417"/>
      <c r="DL13" s="415"/>
      <c r="DM13" s="416"/>
      <c r="DN13" s="417"/>
      <c r="DO13" s="415" t="s">
        <v>105</v>
      </c>
      <c r="DP13" s="416"/>
      <c r="DQ13" s="417"/>
      <c r="DR13" s="415"/>
      <c r="DS13" s="416"/>
      <c r="DT13" s="417"/>
      <c r="DU13" s="415"/>
      <c r="DV13" s="416"/>
      <c r="DW13" s="417"/>
      <c r="DX13" s="415"/>
      <c r="DY13" s="416"/>
      <c r="DZ13" s="416"/>
      <c r="EA13" s="417"/>
      <c r="EB13" s="415"/>
      <c r="EC13" s="416"/>
      <c r="ED13" s="417"/>
    </row>
    <row r="14" spans="1:134" s="16" customFormat="1" ht="10.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5"/>
      <c r="U14" s="415"/>
      <c r="V14" s="416"/>
      <c r="W14" s="417"/>
      <c r="X14" s="415" t="s">
        <v>108</v>
      </c>
      <c r="Y14" s="416"/>
      <c r="Z14" s="417"/>
      <c r="AA14" s="415"/>
      <c r="AB14" s="416"/>
      <c r="AC14" s="416"/>
      <c r="AD14" s="417"/>
      <c r="AE14" s="415"/>
      <c r="AF14" s="416"/>
      <c r="AG14" s="416"/>
      <c r="AH14" s="417"/>
      <c r="AI14" s="415"/>
      <c r="AJ14" s="416"/>
      <c r="AK14" s="417"/>
      <c r="AL14" s="415" t="s">
        <v>108</v>
      </c>
      <c r="AM14" s="416"/>
      <c r="AN14" s="417"/>
      <c r="AO14" s="415" t="s">
        <v>109</v>
      </c>
      <c r="AP14" s="416"/>
      <c r="AQ14" s="416"/>
      <c r="AR14" s="417"/>
      <c r="AS14" s="415"/>
      <c r="AT14" s="416"/>
      <c r="AU14" s="416"/>
      <c r="AV14" s="417"/>
      <c r="AW14" s="415"/>
      <c r="AX14" s="416"/>
      <c r="AY14" s="417"/>
      <c r="AZ14" s="415" t="s">
        <v>108</v>
      </c>
      <c r="BA14" s="416"/>
      <c r="BB14" s="417"/>
      <c r="BC14" s="415"/>
      <c r="BD14" s="416"/>
      <c r="BE14" s="417"/>
      <c r="BF14" s="415"/>
      <c r="BG14" s="416"/>
      <c r="BH14" s="417"/>
      <c r="BI14" s="415"/>
      <c r="BJ14" s="416"/>
      <c r="BK14" s="416"/>
      <c r="BL14" s="417"/>
      <c r="BM14" s="415"/>
      <c r="BN14" s="416"/>
      <c r="BO14" s="417"/>
      <c r="BP14" s="415"/>
      <c r="BQ14" s="416"/>
      <c r="BR14" s="416"/>
      <c r="BS14" s="416"/>
      <c r="BT14" s="417"/>
      <c r="BU14" s="415"/>
      <c r="BV14" s="416"/>
      <c r="BW14" s="416"/>
      <c r="BX14" s="417"/>
      <c r="BY14" s="415"/>
      <c r="BZ14" s="416"/>
      <c r="CA14" s="416"/>
      <c r="CB14" s="417"/>
      <c r="CC14" s="415"/>
      <c r="CD14" s="416"/>
      <c r="CE14" s="416"/>
      <c r="CF14" s="417"/>
      <c r="CG14" s="415"/>
      <c r="CH14" s="416"/>
      <c r="CI14" s="417"/>
      <c r="CJ14" s="415"/>
      <c r="CK14" s="416"/>
      <c r="CL14" s="417"/>
      <c r="CM14" s="415" t="s">
        <v>108</v>
      </c>
      <c r="CN14" s="416"/>
      <c r="CO14" s="417"/>
      <c r="CP14" s="415"/>
      <c r="CQ14" s="416"/>
      <c r="CR14" s="416"/>
      <c r="CS14" s="417"/>
      <c r="CT14" s="415"/>
      <c r="CU14" s="416"/>
      <c r="CV14" s="416"/>
      <c r="CW14" s="417"/>
      <c r="CX14" s="415"/>
      <c r="CY14" s="416"/>
      <c r="CZ14" s="417"/>
      <c r="DA14" s="415" t="s">
        <v>108</v>
      </c>
      <c r="DB14" s="416"/>
      <c r="DC14" s="417"/>
      <c r="DD14" s="415" t="s">
        <v>109</v>
      </c>
      <c r="DE14" s="416"/>
      <c r="DF14" s="416"/>
      <c r="DG14" s="417"/>
      <c r="DH14" s="415"/>
      <c r="DI14" s="416"/>
      <c r="DJ14" s="416"/>
      <c r="DK14" s="417"/>
      <c r="DL14" s="415"/>
      <c r="DM14" s="416"/>
      <c r="DN14" s="417"/>
      <c r="DO14" s="415" t="s">
        <v>108</v>
      </c>
      <c r="DP14" s="416"/>
      <c r="DQ14" s="417"/>
      <c r="DR14" s="415"/>
      <c r="DS14" s="416"/>
      <c r="DT14" s="417"/>
      <c r="DU14" s="415"/>
      <c r="DV14" s="416"/>
      <c r="DW14" s="417"/>
      <c r="DX14" s="415"/>
      <c r="DY14" s="416"/>
      <c r="DZ14" s="416"/>
      <c r="EA14" s="417"/>
      <c r="EB14" s="415"/>
      <c r="EC14" s="416"/>
      <c r="ED14" s="417"/>
    </row>
    <row r="15" spans="1:134" s="16" customFormat="1" ht="10.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5"/>
      <c r="U15" s="415"/>
      <c r="V15" s="416"/>
      <c r="W15" s="417"/>
      <c r="X15" s="415"/>
      <c r="Y15" s="416"/>
      <c r="Z15" s="417"/>
      <c r="AA15" s="415"/>
      <c r="AB15" s="416"/>
      <c r="AC15" s="416"/>
      <c r="AD15" s="417"/>
      <c r="AE15" s="415"/>
      <c r="AF15" s="416"/>
      <c r="AG15" s="416"/>
      <c r="AH15" s="417"/>
      <c r="AI15" s="415"/>
      <c r="AJ15" s="416"/>
      <c r="AK15" s="417"/>
      <c r="AL15" s="415"/>
      <c r="AM15" s="416"/>
      <c r="AN15" s="417"/>
      <c r="AO15" s="415" t="s">
        <v>110</v>
      </c>
      <c r="AP15" s="416"/>
      <c r="AQ15" s="416"/>
      <c r="AR15" s="417"/>
      <c r="AS15" s="415"/>
      <c r="AT15" s="416"/>
      <c r="AU15" s="416"/>
      <c r="AV15" s="417"/>
      <c r="AW15" s="415"/>
      <c r="AX15" s="416"/>
      <c r="AY15" s="417"/>
      <c r="AZ15" s="415"/>
      <c r="BA15" s="416"/>
      <c r="BB15" s="417"/>
      <c r="BC15" s="415"/>
      <c r="BD15" s="416"/>
      <c r="BE15" s="417"/>
      <c r="BF15" s="415"/>
      <c r="BG15" s="416"/>
      <c r="BH15" s="417"/>
      <c r="BI15" s="415"/>
      <c r="BJ15" s="416"/>
      <c r="BK15" s="416"/>
      <c r="BL15" s="417"/>
      <c r="BM15" s="415"/>
      <c r="BN15" s="416"/>
      <c r="BO15" s="417"/>
      <c r="BP15" s="415"/>
      <c r="BQ15" s="416"/>
      <c r="BR15" s="416"/>
      <c r="BS15" s="416"/>
      <c r="BT15" s="417"/>
      <c r="BU15" s="415"/>
      <c r="BV15" s="416"/>
      <c r="BW15" s="416"/>
      <c r="BX15" s="417"/>
      <c r="BY15" s="415"/>
      <c r="BZ15" s="416"/>
      <c r="CA15" s="416"/>
      <c r="CB15" s="417"/>
      <c r="CC15" s="415"/>
      <c r="CD15" s="416"/>
      <c r="CE15" s="416"/>
      <c r="CF15" s="417"/>
      <c r="CG15" s="415"/>
      <c r="CH15" s="416"/>
      <c r="CI15" s="417"/>
      <c r="CJ15" s="415"/>
      <c r="CK15" s="416"/>
      <c r="CL15" s="417"/>
      <c r="CM15" s="415"/>
      <c r="CN15" s="416"/>
      <c r="CO15" s="417"/>
      <c r="CP15" s="415"/>
      <c r="CQ15" s="416"/>
      <c r="CR15" s="416"/>
      <c r="CS15" s="417"/>
      <c r="CT15" s="415"/>
      <c r="CU15" s="416"/>
      <c r="CV15" s="416"/>
      <c r="CW15" s="417"/>
      <c r="CX15" s="415"/>
      <c r="CY15" s="416"/>
      <c r="CZ15" s="417"/>
      <c r="DA15" s="415"/>
      <c r="DB15" s="416"/>
      <c r="DC15" s="417"/>
      <c r="DD15" s="415" t="s">
        <v>110</v>
      </c>
      <c r="DE15" s="416"/>
      <c r="DF15" s="416"/>
      <c r="DG15" s="417"/>
      <c r="DH15" s="415"/>
      <c r="DI15" s="416"/>
      <c r="DJ15" s="416"/>
      <c r="DK15" s="417"/>
      <c r="DL15" s="415"/>
      <c r="DM15" s="416"/>
      <c r="DN15" s="417"/>
      <c r="DO15" s="415"/>
      <c r="DP15" s="416"/>
      <c r="DQ15" s="417"/>
      <c r="DR15" s="415"/>
      <c r="DS15" s="416"/>
      <c r="DT15" s="417"/>
      <c r="DU15" s="415"/>
      <c r="DV15" s="416"/>
      <c r="DW15" s="417"/>
      <c r="DX15" s="415"/>
      <c r="DY15" s="416"/>
      <c r="DZ15" s="416"/>
      <c r="EA15" s="417"/>
      <c r="EB15" s="415"/>
      <c r="EC15" s="416"/>
      <c r="ED15" s="417"/>
    </row>
    <row r="16" spans="1:134" s="16" customFormat="1" ht="10.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5"/>
      <c r="U16" s="415"/>
      <c r="V16" s="416"/>
      <c r="W16" s="417"/>
      <c r="X16" s="415"/>
      <c r="Y16" s="416"/>
      <c r="Z16" s="417"/>
      <c r="AA16" s="415"/>
      <c r="AB16" s="416"/>
      <c r="AC16" s="416"/>
      <c r="AD16" s="417"/>
      <c r="AE16" s="415"/>
      <c r="AF16" s="416"/>
      <c r="AG16" s="416"/>
      <c r="AH16" s="417"/>
      <c r="AI16" s="415"/>
      <c r="AJ16" s="416"/>
      <c r="AK16" s="417"/>
      <c r="AL16" s="415"/>
      <c r="AM16" s="416"/>
      <c r="AN16" s="417"/>
      <c r="AO16" s="415" t="s">
        <v>111</v>
      </c>
      <c r="AP16" s="416"/>
      <c r="AQ16" s="416"/>
      <c r="AR16" s="417"/>
      <c r="AS16" s="415"/>
      <c r="AT16" s="416"/>
      <c r="AU16" s="416"/>
      <c r="AV16" s="417"/>
      <c r="AW16" s="415"/>
      <c r="AX16" s="416"/>
      <c r="AY16" s="417"/>
      <c r="AZ16" s="415"/>
      <c r="BA16" s="416"/>
      <c r="BB16" s="417"/>
      <c r="BC16" s="415"/>
      <c r="BD16" s="416"/>
      <c r="BE16" s="417"/>
      <c r="BF16" s="415"/>
      <c r="BG16" s="416"/>
      <c r="BH16" s="417"/>
      <c r="BI16" s="415"/>
      <c r="BJ16" s="416"/>
      <c r="BK16" s="416"/>
      <c r="BL16" s="417"/>
      <c r="BM16" s="415"/>
      <c r="BN16" s="416"/>
      <c r="BO16" s="417"/>
      <c r="BP16" s="415"/>
      <c r="BQ16" s="416"/>
      <c r="BR16" s="416"/>
      <c r="BS16" s="416"/>
      <c r="BT16" s="417"/>
      <c r="BU16" s="415"/>
      <c r="BV16" s="416"/>
      <c r="BW16" s="416"/>
      <c r="BX16" s="417"/>
      <c r="BY16" s="415"/>
      <c r="BZ16" s="416"/>
      <c r="CA16" s="416"/>
      <c r="CB16" s="417"/>
      <c r="CC16" s="415"/>
      <c r="CD16" s="416"/>
      <c r="CE16" s="416"/>
      <c r="CF16" s="417"/>
      <c r="CG16" s="415"/>
      <c r="CH16" s="416"/>
      <c r="CI16" s="417"/>
      <c r="CJ16" s="415"/>
      <c r="CK16" s="416"/>
      <c r="CL16" s="417"/>
      <c r="CM16" s="415"/>
      <c r="CN16" s="416"/>
      <c r="CO16" s="417"/>
      <c r="CP16" s="415"/>
      <c r="CQ16" s="416"/>
      <c r="CR16" s="416"/>
      <c r="CS16" s="417"/>
      <c r="CT16" s="415"/>
      <c r="CU16" s="416"/>
      <c r="CV16" s="416"/>
      <c r="CW16" s="417"/>
      <c r="CX16" s="415"/>
      <c r="CY16" s="416"/>
      <c r="CZ16" s="417"/>
      <c r="DA16" s="415"/>
      <c r="DB16" s="416"/>
      <c r="DC16" s="417"/>
      <c r="DD16" s="415" t="s">
        <v>111</v>
      </c>
      <c r="DE16" s="416"/>
      <c r="DF16" s="416"/>
      <c r="DG16" s="417"/>
      <c r="DH16" s="415"/>
      <c r="DI16" s="416"/>
      <c r="DJ16" s="416"/>
      <c r="DK16" s="417"/>
      <c r="DL16" s="415"/>
      <c r="DM16" s="416"/>
      <c r="DN16" s="417"/>
      <c r="DO16" s="415"/>
      <c r="DP16" s="416"/>
      <c r="DQ16" s="417"/>
      <c r="DR16" s="415"/>
      <c r="DS16" s="416"/>
      <c r="DT16" s="417"/>
      <c r="DU16" s="415"/>
      <c r="DV16" s="416"/>
      <c r="DW16" s="417"/>
      <c r="DX16" s="415"/>
      <c r="DY16" s="416"/>
      <c r="DZ16" s="416"/>
      <c r="EA16" s="417"/>
      <c r="EB16" s="415"/>
      <c r="EC16" s="416"/>
      <c r="ED16" s="417"/>
    </row>
    <row r="17" spans="1:134" s="17" customFormat="1" ht="10.5">
      <c r="A17" s="292" t="s">
        <v>0</v>
      </c>
      <c r="B17" s="293"/>
      <c r="C17" s="294"/>
      <c r="D17" s="448" t="s">
        <v>12</v>
      </c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33"/>
      <c r="V17" s="434"/>
      <c r="W17" s="435"/>
      <c r="X17" s="433"/>
      <c r="Y17" s="434"/>
      <c r="Z17" s="435"/>
      <c r="AA17" s="439"/>
      <c r="AB17" s="440"/>
      <c r="AC17" s="440"/>
      <c r="AD17" s="441"/>
      <c r="AE17" s="439"/>
      <c r="AF17" s="440"/>
      <c r="AG17" s="440"/>
      <c r="AH17" s="441"/>
      <c r="AI17" s="433"/>
      <c r="AJ17" s="434"/>
      <c r="AK17" s="435"/>
      <c r="AL17" s="433"/>
      <c r="AM17" s="434"/>
      <c r="AN17" s="435"/>
      <c r="AO17" s="439"/>
      <c r="AP17" s="440"/>
      <c r="AQ17" s="440"/>
      <c r="AR17" s="441"/>
      <c r="AS17" s="439"/>
      <c r="AT17" s="440"/>
      <c r="AU17" s="440"/>
      <c r="AV17" s="441"/>
      <c r="AW17" s="433"/>
      <c r="AX17" s="434"/>
      <c r="AY17" s="435"/>
      <c r="AZ17" s="433"/>
      <c r="BA17" s="434"/>
      <c r="BB17" s="435"/>
      <c r="BC17" s="433"/>
      <c r="BD17" s="434"/>
      <c r="BE17" s="435"/>
      <c r="BF17" s="433"/>
      <c r="BG17" s="434"/>
      <c r="BH17" s="435"/>
      <c r="BI17" s="439"/>
      <c r="BJ17" s="440"/>
      <c r="BK17" s="440"/>
      <c r="BL17" s="441"/>
      <c r="BM17" s="433"/>
      <c r="BN17" s="434"/>
      <c r="BO17" s="435"/>
      <c r="BP17" s="439"/>
      <c r="BQ17" s="440"/>
      <c r="BR17" s="440"/>
      <c r="BS17" s="440"/>
      <c r="BT17" s="441"/>
      <c r="BU17" s="439"/>
      <c r="BV17" s="440"/>
      <c r="BW17" s="440"/>
      <c r="BX17" s="441"/>
      <c r="BY17" s="439"/>
      <c r="BZ17" s="440"/>
      <c r="CA17" s="440"/>
      <c r="CB17" s="441"/>
      <c r="CC17" s="439"/>
      <c r="CD17" s="440"/>
      <c r="CE17" s="440"/>
      <c r="CF17" s="441"/>
      <c r="CG17" s="439"/>
      <c r="CH17" s="440"/>
      <c r="CI17" s="441"/>
      <c r="CJ17" s="433"/>
      <c r="CK17" s="434"/>
      <c r="CL17" s="435"/>
      <c r="CM17" s="433"/>
      <c r="CN17" s="434"/>
      <c r="CO17" s="435"/>
      <c r="CP17" s="439"/>
      <c r="CQ17" s="440"/>
      <c r="CR17" s="440"/>
      <c r="CS17" s="441"/>
      <c r="CT17" s="439"/>
      <c r="CU17" s="440"/>
      <c r="CV17" s="440"/>
      <c r="CW17" s="441"/>
      <c r="CX17" s="433"/>
      <c r="CY17" s="434"/>
      <c r="CZ17" s="435"/>
      <c r="DA17" s="433"/>
      <c r="DB17" s="434"/>
      <c r="DC17" s="435"/>
      <c r="DD17" s="439"/>
      <c r="DE17" s="440"/>
      <c r="DF17" s="440"/>
      <c r="DG17" s="441"/>
      <c r="DH17" s="439"/>
      <c r="DI17" s="440"/>
      <c r="DJ17" s="440"/>
      <c r="DK17" s="441"/>
      <c r="DL17" s="433"/>
      <c r="DM17" s="434"/>
      <c r="DN17" s="435"/>
      <c r="DO17" s="433"/>
      <c r="DP17" s="434"/>
      <c r="DQ17" s="435"/>
      <c r="DR17" s="433"/>
      <c r="DS17" s="434"/>
      <c r="DT17" s="435"/>
      <c r="DU17" s="433"/>
      <c r="DV17" s="434"/>
      <c r="DW17" s="435"/>
      <c r="DX17" s="439"/>
      <c r="DY17" s="440"/>
      <c r="DZ17" s="440"/>
      <c r="EA17" s="441"/>
      <c r="EB17" s="433"/>
      <c r="EC17" s="434"/>
      <c r="ED17" s="435"/>
    </row>
    <row r="18" spans="1:134" s="17" customFormat="1" ht="10.5">
      <c r="A18" s="445"/>
      <c r="B18" s="446"/>
      <c r="C18" s="447"/>
      <c r="D18" s="449" t="s">
        <v>13</v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36"/>
      <c r="V18" s="437"/>
      <c r="W18" s="438"/>
      <c r="X18" s="436"/>
      <c r="Y18" s="437"/>
      <c r="Z18" s="438"/>
      <c r="AA18" s="442"/>
      <c r="AB18" s="443"/>
      <c r="AC18" s="443"/>
      <c r="AD18" s="444"/>
      <c r="AE18" s="442"/>
      <c r="AF18" s="443"/>
      <c r="AG18" s="443"/>
      <c r="AH18" s="444"/>
      <c r="AI18" s="436"/>
      <c r="AJ18" s="437"/>
      <c r="AK18" s="438"/>
      <c r="AL18" s="436"/>
      <c r="AM18" s="437"/>
      <c r="AN18" s="438"/>
      <c r="AO18" s="442"/>
      <c r="AP18" s="443"/>
      <c r="AQ18" s="443"/>
      <c r="AR18" s="444"/>
      <c r="AS18" s="442"/>
      <c r="AT18" s="443"/>
      <c r="AU18" s="443"/>
      <c r="AV18" s="444"/>
      <c r="AW18" s="436"/>
      <c r="AX18" s="437"/>
      <c r="AY18" s="438"/>
      <c r="AZ18" s="436"/>
      <c r="BA18" s="437"/>
      <c r="BB18" s="438"/>
      <c r="BC18" s="436"/>
      <c r="BD18" s="437"/>
      <c r="BE18" s="438"/>
      <c r="BF18" s="436"/>
      <c r="BG18" s="437"/>
      <c r="BH18" s="438"/>
      <c r="BI18" s="442"/>
      <c r="BJ18" s="443"/>
      <c r="BK18" s="443"/>
      <c r="BL18" s="444"/>
      <c r="BM18" s="436"/>
      <c r="BN18" s="437"/>
      <c r="BO18" s="438"/>
      <c r="BP18" s="442"/>
      <c r="BQ18" s="443"/>
      <c r="BR18" s="443"/>
      <c r="BS18" s="443"/>
      <c r="BT18" s="444"/>
      <c r="BU18" s="442"/>
      <c r="BV18" s="443"/>
      <c r="BW18" s="443"/>
      <c r="BX18" s="444"/>
      <c r="BY18" s="442"/>
      <c r="BZ18" s="443"/>
      <c r="CA18" s="443"/>
      <c r="CB18" s="444"/>
      <c r="CC18" s="442"/>
      <c r="CD18" s="443"/>
      <c r="CE18" s="443"/>
      <c r="CF18" s="444"/>
      <c r="CG18" s="442"/>
      <c r="CH18" s="443"/>
      <c r="CI18" s="444"/>
      <c r="CJ18" s="436"/>
      <c r="CK18" s="437"/>
      <c r="CL18" s="438"/>
      <c r="CM18" s="436"/>
      <c r="CN18" s="437"/>
      <c r="CO18" s="438"/>
      <c r="CP18" s="442"/>
      <c r="CQ18" s="443"/>
      <c r="CR18" s="443"/>
      <c r="CS18" s="444"/>
      <c r="CT18" s="442"/>
      <c r="CU18" s="443"/>
      <c r="CV18" s="443"/>
      <c r="CW18" s="444"/>
      <c r="CX18" s="436"/>
      <c r="CY18" s="437"/>
      <c r="CZ18" s="438"/>
      <c r="DA18" s="436"/>
      <c r="DB18" s="437"/>
      <c r="DC18" s="438"/>
      <c r="DD18" s="442"/>
      <c r="DE18" s="443"/>
      <c r="DF18" s="443"/>
      <c r="DG18" s="444"/>
      <c r="DH18" s="442"/>
      <c r="DI18" s="443"/>
      <c r="DJ18" s="443"/>
      <c r="DK18" s="444"/>
      <c r="DL18" s="436"/>
      <c r="DM18" s="437"/>
      <c r="DN18" s="438"/>
      <c r="DO18" s="436"/>
      <c r="DP18" s="437"/>
      <c r="DQ18" s="438"/>
      <c r="DR18" s="436"/>
      <c r="DS18" s="437"/>
      <c r="DT18" s="438"/>
      <c r="DU18" s="436"/>
      <c r="DV18" s="437"/>
      <c r="DW18" s="438"/>
      <c r="DX18" s="442"/>
      <c r="DY18" s="443"/>
      <c r="DZ18" s="443"/>
      <c r="EA18" s="444"/>
      <c r="EB18" s="436"/>
      <c r="EC18" s="437"/>
      <c r="ED18" s="438"/>
    </row>
    <row r="19" spans="1:134" s="17" customFormat="1" ht="10.5">
      <c r="A19" s="292" t="s">
        <v>15</v>
      </c>
      <c r="B19" s="293"/>
      <c r="C19" s="294"/>
      <c r="D19" s="448" t="s">
        <v>52</v>
      </c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33"/>
      <c r="V19" s="434"/>
      <c r="W19" s="435"/>
      <c r="X19" s="433"/>
      <c r="Y19" s="434"/>
      <c r="Z19" s="435"/>
      <c r="AA19" s="439"/>
      <c r="AB19" s="440"/>
      <c r="AC19" s="440"/>
      <c r="AD19" s="441"/>
      <c r="AE19" s="439"/>
      <c r="AF19" s="440"/>
      <c r="AG19" s="440"/>
      <c r="AH19" s="441"/>
      <c r="AI19" s="433"/>
      <c r="AJ19" s="434"/>
      <c r="AK19" s="435"/>
      <c r="AL19" s="433"/>
      <c r="AM19" s="434"/>
      <c r="AN19" s="435"/>
      <c r="AO19" s="439"/>
      <c r="AP19" s="440"/>
      <c r="AQ19" s="440"/>
      <c r="AR19" s="441"/>
      <c r="AS19" s="439"/>
      <c r="AT19" s="440"/>
      <c r="AU19" s="440"/>
      <c r="AV19" s="441"/>
      <c r="AW19" s="433"/>
      <c r="AX19" s="434"/>
      <c r="AY19" s="435"/>
      <c r="AZ19" s="433"/>
      <c r="BA19" s="434"/>
      <c r="BB19" s="435"/>
      <c r="BC19" s="433"/>
      <c r="BD19" s="434"/>
      <c r="BE19" s="435"/>
      <c r="BF19" s="433"/>
      <c r="BG19" s="434"/>
      <c r="BH19" s="435"/>
      <c r="BI19" s="439"/>
      <c r="BJ19" s="440"/>
      <c r="BK19" s="440"/>
      <c r="BL19" s="441"/>
      <c r="BM19" s="433"/>
      <c r="BN19" s="434"/>
      <c r="BO19" s="435"/>
      <c r="BP19" s="450"/>
      <c r="BQ19" s="451"/>
      <c r="BR19" s="451"/>
      <c r="BS19" s="451"/>
      <c r="BT19" s="452"/>
      <c r="BU19" s="439"/>
      <c r="BV19" s="440"/>
      <c r="BW19" s="440"/>
      <c r="BX19" s="441"/>
      <c r="BY19" s="439"/>
      <c r="BZ19" s="440"/>
      <c r="CA19" s="440"/>
      <c r="CB19" s="441"/>
      <c r="CC19" s="439"/>
      <c r="CD19" s="440"/>
      <c r="CE19" s="440"/>
      <c r="CF19" s="441"/>
      <c r="CG19" s="439"/>
      <c r="CH19" s="440"/>
      <c r="CI19" s="441"/>
      <c r="CJ19" s="433"/>
      <c r="CK19" s="434"/>
      <c r="CL19" s="435"/>
      <c r="CM19" s="433"/>
      <c r="CN19" s="434"/>
      <c r="CO19" s="435"/>
      <c r="CP19" s="439"/>
      <c r="CQ19" s="440"/>
      <c r="CR19" s="440"/>
      <c r="CS19" s="441"/>
      <c r="CT19" s="439"/>
      <c r="CU19" s="440"/>
      <c r="CV19" s="440"/>
      <c r="CW19" s="441"/>
      <c r="CX19" s="433"/>
      <c r="CY19" s="434"/>
      <c r="CZ19" s="435"/>
      <c r="DA19" s="433"/>
      <c r="DB19" s="434"/>
      <c r="DC19" s="435"/>
      <c r="DD19" s="439"/>
      <c r="DE19" s="440"/>
      <c r="DF19" s="440"/>
      <c r="DG19" s="441"/>
      <c r="DH19" s="439"/>
      <c r="DI19" s="440"/>
      <c r="DJ19" s="440"/>
      <c r="DK19" s="441"/>
      <c r="DL19" s="433"/>
      <c r="DM19" s="434"/>
      <c r="DN19" s="435"/>
      <c r="DO19" s="433"/>
      <c r="DP19" s="434"/>
      <c r="DQ19" s="435"/>
      <c r="DR19" s="433"/>
      <c r="DS19" s="434"/>
      <c r="DT19" s="435"/>
      <c r="DU19" s="433"/>
      <c r="DV19" s="434"/>
      <c r="DW19" s="435"/>
      <c r="DX19" s="439"/>
      <c r="DY19" s="440"/>
      <c r="DZ19" s="440"/>
      <c r="EA19" s="441"/>
      <c r="EB19" s="433"/>
      <c r="EC19" s="434"/>
      <c r="ED19" s="435"/>
    </row>
    <row r="20" spans="1:134" s="17" customFormat="1" ht="10.5">
      <c r="A20" s="445"/>
      <c r="B20" s="446"/>
      <c r="C20" s="447"/>
      <c r="D20" s="449" t="s">
        <v>14</v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36"/>
      <c r="V20" s="437"/>
      <c r="W20" s="438"/>
      <c r="X20" s="436"/>
      <c r="Y20" s="437"/>
      <c r="Z20" s="438"/>
      <c r="AA20" s="442"/>
      <c r="AB20" s="443"/>
      <c r="AC20" s="443"/>
      <c r="AD20" s="444"/>
      <c r="AE20" s="442"/>
      <c r="AF20" s="443"/>
      <c r="AG20" s="443"/>
      <c r="AH20" s="444"/>
      <c r="AI20" s="436"/>
      <c r="AJ20" s="437"/>
      <c r="AK20" s="438"/>
      <c r="AL20" s="436"/>
      <c r="AM20" s="437"/>
      <c r="AN20" s="438"/>
      <c r="AO20" s="442"/>
      <c r="AP20" s="443"/>
      <c r="AQ20" s="443"/>
      <c r="AR20" s="444"/>
      <c r="AS20" s="442"/>
      <c r="AT20" s="443"/>
      <c r="AU20" s="443"/>
      <c r="AV20" s="444"/>
      <c r="AW20" s="436"/>
      <c r="AX20" s="437"/>
      <c r="AY20" s="438"/>
      <c r="AZ20" s="436"/>
      <c r="BA20" s="437"/>
      <c r="BB20" s="438"/>
      <c r="BC20" s="436"/>
      <c r="BD20" s="437"/>
      <c r="BE20" s="438"/>
      <c r="BF20" s="436"/>
      <c r="BG20" s="437"/>
      <c r="BH20" s="438"/>
      <c r="BI20" s="442"/>
      <c r="BJ20" s="443"/>
      <c r="BK20" s="443"/>
      <c r="BL20" s="444"/>
      <c r="BM20" s="436"/>
      <c r="BN20" s="437"/>
      <c r="BO20" s="438"/>
      <c r="BP20" s="453"/>
      <c r="BQ20" s="454"/>
      <c r="BR20" s="454"/>
      <c r="BS20" s="454"/>
      <c r="BT20" s="455"/>
      <c r="BU20" s="442"/>
      <c r="BV20" s="443"/>
      <c r="BW20" s="443"/>
      <c r="BX20" s="444"/>
      <c r="BY20" s="442"/>
      <c r="BZ20" s="443"/>
      <c r="CA20" s="443"/>
      <c r="CB20" s="444"/>
      <c r="CC20" s="442"/>
      <c r="CD20" s="443"/>
      <c r="CE20" s="443"/>
      <c r="CF20" s="444"/>
      <c r="CG20" s="442"/>
      <c r="CH20" s="443"/>
      <c r="CI20" s="444"/>
      <c r="CJ20" s="436"/>
      <c r="CK20" s="437"/>
      <c r="CL20" s="438"/>
      <c r="CM20" s="436"/>
      <c r="CN20" s="437"/>
      <c r="CO20" s="438"/>
      <c r="CP20" s="442"/>
      <c r="CQ20" s="443"/>
      <c r="CR20" s="443"/>
      <c r="CS20" s="444"/>
      <c r="CT20" s="442"/>
      <c r="CU20" s="443"/>
      <c r="CV20" s="443"/>
      <c r="CW20" s="444"/>
      <c r="CX20" s="436"/>
      <c r="CY20" s="437"/>
      <c r="CZ20" s="438"/>
      <c r="DA20" s="436"/>
      <c r="DB20" s="437"/>
      <c r="DC20" s="438"/>
      <c r="DD20" s="442"/>
      <c r="DE20" s="443"/>
      <c r="DF20" s="443"/>
      <c r="DG20" s="444"/>
      <c r="DH20" s="442"/>
      <c r="DI20" s="443"/>
      <c r="DJ20" s="443"/>
      <c r="DK20" s="444"/>
      <c r="DL20" s="436"/>
      <c r="DM20" s="437"/>
      <c r="DN20" s="438"/>
      <c r="DO20" s="436"/>
      <c r="DP20" s="437"/>
      <c r="DQ20" s="438"/>
      <c r="DR20" s="436"/>
      <c r="DS20" s="437"/>
      <c r="DT20" s="438"/>
      <c r="DU20" s="436"/>
      <c r="DV20" s="437"/>
      <c r="DW20" s="438"/>
      <c r="DX20" s="442"/>
      <c r="DY20" s="443"/>
      <c r="DZ20" s="443"/>
      <c r="EA20" s="444"/>
      <c r="EB20" s="436"/>
      <c r="EC20" s="437"/>
      <c r="ED20" s="438"/>
    </row>
    <row r="21" spans="1:134" s="48" customFormat="1" ht="36.75" customHeight="1">
      <c r="A21" s="407" t="s">
        <v>264</v>
      </c>
      <c r="B21" s="407"/>
      <c r="C21" s="407"/>
      <c r="D21" s="411" t="str">
        <f>'приложение 1.1'!D17:W17</f>
        <v>ПС 220кВ 1М яч. Димитровградская-1</v>
      </c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6"/>
      <c r="U21" s="126"/>
      <c r="V21" s="127"/>
      <c r="W21" s="128"/>
      <c r="X21" s="126"/>
      <c r="Y21" s="127"/>
      <c r="Z21" s="128"/>
      <c r="AA21" s="129"/>
      <c r="AB21" s="130"/>
      <c r="AC21" s="130"/>
      <c r="AD21" s="131"/>
      <c r="AE21" s="129"/>
      <c r="AF21" s="130"/>
      <c r="AG21" s="130"/>
      <c r="AH21" s="131"/>
      <c r="AI21" s="384" t="s">
        <v>276</v>
      </c>
      <c r="AJ21" s="384"/>
      <c r="AK21" s="384"/>
      <c r="AL21" s="384" t="s">
        <v>273</v>
      </c>
      <c r="AM21" s="384"/>
      <c r="AN21" s="384"/>
      <c r="AO21" s="390" t="s">
        <v>270</v>
      </c>
      <c r="AP21" s="390"/>
      <c r="AQ21" s="390"/>
      <c r="AR21" s="390"/>
      <c r="AS21" s="390" t="s">
        <v>270</v>
      </c>
      <c r="AT21" s="390"/>
      <c r="AU21" s="390"/>
      <c r="AV21" s="390"/>
      <c r="AW21" s="126"/>
      <c r="AX21" s="127"/>
      <c r="AY21" s="128"/>
      <c r="AZ21" s="126"/>
      <c r="BA21" s="127"/>
      <c r="BB21" s="128"/>
      <c r="BC21" s="126"/>
      <c r="BD21" s="127"/>
      <c r="BE21" s="128"/>
      <c r="BF21" s="126"/>
      <c r="BG21" s="127"/>
      <c r="BH21" s="128"/>
      <c r="BI21" s="129"/>
      <c r="BJ21" s="130"/>
      <c r="BK21" s="130"/>
      <c r="BL21" s="131"/>
      <c r="BM21" s="126"/>
      <c r="BN21" s="127"/>
      <c r="BO21" s="128"/>
      <c r="BP21" s="387">
        <f>'приложение 1.1'!AX17</f>
        <v>8.09</v>
      </c>
      <c r="BQ21" s="388"/>
      <c r="BR21" s="388"/>
      <c r="BS21" s="388"/>
      <c r="BT21" s="389"/>
      <c r="BU21" s="385">
        <f aca="true" t="shared" si="0" ref="BU21:BU31">(BP21/100)*6</f>
        <v>0.4854</v>
      </c>
      <c r="BV21" s="385"/>
      <c r="BW21" s="385"/>
      <c r="BX21" s="385"/>
      <c r="BY21" s="385">
        <f aca="true" t="shared" si="1" ref="BY21:BY31">(BP21/100)*33</f>
        <v>2.6697</v>
      </c>
      <c r="BZ21" s="385"/>
      <c r="CA21" s="385"/>
      <c r="CB21" s="385"/>
      <c r="CC21" s="385">
        <f aca="true" t="shared" si="2" ref="CC21:CC31">(BP21/100)*60</f>
        <v>4.854</v>
      </c>
      <c r="CD21" s="385"/>
      <c r="CE21" s="385"/>
      <c r="CF21" s="385"/>
      <c r="CG21" s="400">
        <f aca="true" t="shared" si="3" ref="CG21:CG31">BP21-BU21-BY21-CC21</f>
        <v>0.08089999999999886</v>
      </c>
      <c r="CH21" s="401"/>
      <c r="CI21" s="402"/>
      <c r="CJ21" s="126"/>
      <c r="CK21" s="127"/>
      <c r="CL21" s="128"/>
      <c r="CM21" s="126"/>
      <c r="CN21" s="127"/>
      <c r="CO21" s="128"/>
      <c r="CP21" s="129"/>
      <c r="CQ21" s="130"/>
      <c r="CR21" s="130"/>
      <c r="CS21" s="131"/>
      <c r="CT21" s="129"/>
      <c r="CU21" s="130"/>
      <c r="CV21" s="130"/>
      <c r="CW21" s="131"/>
      <c r="CX21" s="384" t="s">
        <v>350</v>
      </c>
      <c r="CY21" s="384"/>
      <c r="CZ21" s="384"/>
      <c r="DA21" s="384" t="s">
        <v>273</v>
      </c>
      <c r="DB21" s="384"/>
      <c r="DC21" s="384"/>
      <c r="DD21" s="129"/>
      <c r="DE21" s="130"/>
      <c r="DF21" s="130"/>
      <c r="DG21" s="131"/>
      <c r="DH21" s="129"/>
      <c r="DI21" s="130"/>
      <c r="DJ21" s="130"/>
      <c r="DK21" s="131"/>
      <c r="DL21" s="126"/>
      <c r="DM21" s="127"/>
      <c r="DN21" s="128"/>
      <c r="DO21" s="126"/>
      <c r="DP21" s="127"/>
      <c r="DQ21" s="128"/>
      <c r="DR21" s="126"/>
      <c r="DS21" s="127"/>
      <c r="DT21" s="128"/>
      <c r="DU21" s="126"/>
      <c r="DV21" s="127"/>
      <c r="DW21" s="128"/>
      <c r="DX21" s="129"/>
      <c r="DY21" s="130"/>
      <c r="DZ21" s="130"/>
      <c r="EA21" s="131"/>
      <c r="EB21" s="126"/>
      <c r="EC21" s="127"/>
      <c r="ED21" s="128"/>
    </row>
    <row r="22" spans="1:134" s="48" customFormat="1" ht="33.75" customHeight="1">
      <c r="A22" s="407" t="s">
        <v>265</v>
      </c>
      <c r="B22" s="407"/>
      <c r="C22" s="407"/>
      <c r="D22" s="411" t="str">
        <f>'приложение 1.1'!D18:W18</f>
        <v>ПС 220кВ 1М яч. Димитровградская-2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6"/>
      <c r="U22" s="126"/>
      <c r="V22" s="127"/>
      <c r="W22" s="128"/>
      <c r="X22" s="126"/>
      <c r="Y22" s="127"/>
      <c r="Z22" s="128"/>
      <c r="AA22" s="129"/>
      <c r="AB22" s="130"/>
      <c r="AC22" s="130"/>
      <c r="AD22" s="131"/>
      <c r="AE22" s="129"/>
      <c r="AF22" s="130"/>
      <c r="AG22" s="130"/>
      <c r="AH22" s="131"/>
      <c r="AI22" s="384" t="s">
        <v>276</v>
      </c>
      <c r="AJ22" s="384"/>
      <c r="AK22" s="384"/>
      <c r="AL22" s="384" t="s">
        <v>273</v>
      </c>
      <c r="AM22" s="384"/>
      <c r="AN22" s="384"/>
      <c r="AO22" s="390" t="s">
        <v>270</v>
      </c>
      <c r="AP22" s="390"/>
      <c r="AQ22" s="390"/>
      <c r="AR22" s="390"/>
      <c r="AS22" s="390" t="s">
        <v>270</v>
      </c>
      <c r="AT22" s="390"/>
      <c r="AU22" s="390"/>
      <c r="AV22" s="390"/>
      <c r="AW22" s="126"/>
      <c r="AX22" s="127"/>
      <c r="AY22" s="128"/>
      <c r="AZ22" s="126"/>
      <c r="BA22" s="127"/>
      <c r="BB22" s="128"/>
      <c r="BC22" s="126"/>
      <c r="BD22" s="127"/>
      <c r="BE22" s="128"/>
      <c r="BF22" s="126"/>
      <c r="BG22" s="127"/>
      <c r="BH22" s="128"/>
      <c r="BI22" s="129"/>
      <c r="BJ22" s="130"/>
      <c r="BK22" s="130"/>
      <c r="BL22" s="131"/>
      <c r="BM22" s="126"/>
      <c r="BN22" s="127"/>
      <c r="BO22" s="128"/>
      <c r="BP22" s="387">
        <f>'приложение 1.1'!AX18</f>
        <v>8.09</v>
      </c>
      <c r="BQ22" s="388"/>
      <c r="BR22" s="388"/>
      <c r="BS22" s="388"/>
      <c r="BT22" s="389"/>
      <c r="BU22" s="385">
        <f t="shared" si="0"/>
        <v>0.4854</v>
      </c>
      <c r="BV22" s="385"/>
      <c r="BW22" s="385"/>
      <c r="BX22" s="385"/>
      <c r="BY22" s="385">
        <f t="shared" si="1"/>
        <v>2.6697</v>
      </c>
      <c r="BZ22" s="385"/>
      <c r="CA22" s="385"/>
      <c r="CB22" s="385"/>
      <c r="CC22" s="385">
        <f t="shared" si="2"/>
        <v>4.854</v>
      </c>
      <c r="CD22" s="385"/>
      <c r="CE22" s="385"/>
      <c r="CF22" s="385"/>
      <c r="CG22" s="400">
        <f t="shared" si="3"/>
        <v>0.08089999999999886</v>
      </c>
      <c r="CH22" s="401"/>
      <c r="CI22" s="402"/>
      <c r="CJ22" s="126"/>
      <c r="CK22" s="127"/>
      <c r="CL22" s="128"/>
      <c r="CM22" s="126"/>
      <c r="CN22" s="127"/>
      <c r="CO22" s="128"/>
      <c r="CP22" s="129"/>
      <c r="CQ22" s="130"/>
      <c r="CR22" s="130"/>
      <c r="CS22" s="131"/>
      <c r="CT22" s="129"/>
      <c r="CU22" s="130"/>
      <c r="CV22" s="130"/>
      <c r="CW22" s="131"/>
      <c r="CX22" s="384" t="s">
        <v>350</v>
      </c>
      <c r="CY22" s="384"/>
      <c r="CZ22" s="384"/>
      <c r="DA22" s="384" t="s">
        <v>273</v>
      </c>
      <c r="DB22" s="384"/>
      <c r="DC22" s="384"/>
      <c r="DD22" s="129"/>
      <c r="DE22" s="130"/>
      <c r="DF22" s="130"/>
      <c r="DG22" s="131"/>
      <c r="DH22" s="129"/>
      <c r="DI22" s="130"/>
      <c r="DJ22" s="130"/>
      <c r="DK22" s="131"/>
      <c r="DL22" s="126"/>
      <c r="DM22" s="127"/>
      <c r="DN22" s="128"/>
      <c r="DO22" s="126"/>
      <c r="DP22" s="127"/>
      <c r="DQ22" s="128"/>
      <c r="DR22" s="126"/>
      <c r="DS22" s="127"/>
      <c r="DT22" s="128"/>
      <c r="DU22" s="126"/>
      <c r="DV22" s="127"/>
      <c r="DW22" s="128"/>
      <c r="DX22" s="129"/>
      <c r="DY22" s="130"/>
      <c r="DZ22" s="130"/>
      <c r="EA22" s="131"/>
      <c r="EB22" s="126"/>
      <c r="EC22" s="127"/>
      <c r="ED22" s="128"/>
    </row>
    <row r="23" spans="1:134" s="48" customFormat="1" ht="34.5" customHeight="1">
      <c r="A23" s="407" t="s">
        <v>266</v>
      </c>
      <c r="B23" s="407"/>
      <c r="C23" s="407"/>
      <c r="D23" s="411" t="str">
        <f>'приложение 1.1'!D19:W19</f>
        <v>ПС 220кВ 1М яч. Мелекесс-Городская-1</v>
      </c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6"/>
      <c r="U23" s="126"/>
      <c r="V23" s="127"/>
      <c r="W23" s="128"/>
      <c r="X23" s="126"/>
      <c r="Y23" s="127"/>
      <c r="Z23" s="128"/>
      <c r="AA23" s="129"/>
      <c r="AB23" s="130"/>
      <c r="AC23" s="130"/>
      <c r="AD23" s="131"/>
      <c r="AE23" s="129"/>
      <c r="AF23" s="130"/>
      <c r="AG23" s="130"/>
      <c r="AH23" s="131"/>
      <c r="AI23" s="384" t="s">
        <v>276</v>
      </c>
      <c r="AJ23" s="384"/>
      <c r="AK23" s="384"/>
      <c r="AL23" s="384" t="s">
        <v>273</v>
      </c>
      <c r="AM23" s="384"/>
      <c r="AN23" s="384"/>
      <c r="AO23" s="390" t="s">
        <v>270</v>
      </c>
      <c r="AP23" s="390"/>
      <c r="AQ23" s="390"/>
      <c r="AR23" s="390"/>
      <c r="AS23" s="390" t="s">
        <v>270</v>
      </c>
      <c r="AT23" s="390"/>
      <c r="AU23" s="390"/>
      <c r="AV23" s="390"/>
      <c r="AW23" s="126"/>
      <c r="AX23" s="127"/>
      <c r="AY23" s="128"/>
      <c r="AZ23" s="126"/>
      <c r="BA23" s="127"/>
      <c r="BB23" s="128"/>
      <c r="BC23" s="126"/>
      <c r="BD23" s="127"/>
      <c r="BE23" s="128"/>
      <c r="BF23" s="126"/>
      <c r="BG23" s="127"/>
      <c r="BH23" s="128"/>
      <c r="BI23" s="129"/>
      <c r="BJ23" s="130"/>
      <c r="BK23" s="130"/>
      <c r="BL23" s="131"/>
      <c r="BM23" s="126"/>
      <c r="BN23" s="127"/>
      <c r="BO23" s="128"/>
      <c r="BP23" s="387">
        <f>'приложение 1.1'!AX19</f>
        <v>13.438</v>
      </c>
      <c r="BQ23" s="388"/>
      <c r="BR23" s="388"/>
      <c r="BS23" s="388"/>
      <c r="BT23" s="389"/>
      <c r="BU23" s="385">
        <f t="shared" si="0"/>
        <v>0.80628</v>
      </c>
      <c r="BV23" s="385"/>
      <c r="BW23" s="385"/>
      <c r="BX23" s="385"/>
      <c r="BY23" s="385">
        <f t="shared" si="1"/>
        <v>4.43454</v>
      </c>
      <c r="BZ23" s="385"/>
      <c r="CA23" s="385"/>
      <c r="CB23" s="385"/>
      <c r="CC23" s="385">
        <f t="shared" si="2"/>
        <v>8.0628</v>
      </c>
      <c r="CD23" s="385"/>
      <c r="CE23" s="385"/>
      <c r="CF23" s="385"/>
      <c r="CG23" s="400">
        <f t="shared" si="3"/>
        <v>0.13438000000000194</v>
      </c>
      <c r="CH23" s="401"/>
      <c r="CI23" s="402"/>
      <c r="CJ23" s="126"/>
      <c r="CK23" s="127"/>
      <c r="CL23" s="128"/>
      <c r="CM23" s="126"/>
      <c r="CN23" s="127"/>
      <c r="CO23" s="128"/>
      <c r="CP23" s="129"/>
      <c r="CQ23" s="130"/>
      <c r="CR23" s="130"/>
      <c r="CS23" s="131"/>
      <c r="CT23" s="129"/>
      <c r="CU23" s="130"/>
      <c r="CV23" s="130"/>
      <c r="CW23" s="131"/>
      <c r="CX23" s="384" t="s">
        <v>278</v>
      </c>
      <c r="CY23" s="384"/>
      <c r="CZ23" s="384"/>
      <c r="DA23" s="384" t="s">
        <v>273</v>
      </c>
      <c r="DB23" s="384"/>
      <c r="DC23" s="384"/>
      <c r="DD23" s="129"/>
      <c r="DE23" s="130"/>
      <c r="DF23" s="130"/>
      <c r="DG23" s="131"/>
      <c r="DH23" s="129"/>
      <c r="DI23" s="130"/>
      <c r="DJ23" s="130"/>
      <c r="DK23" s="131"/>
      <c r="DL23" s="126"/>
      <c r="DM23" s="127"/>
      <c r="DN23" s="128"/>
      <c r="DO23" s="126"/>
      <c r="DP23" s="127"/>
      <c r="DQ23" s="128"/>
      <c r="DR23" s="126"/>
      <c r="DS23" s="127"/>
      <c r="DT23" s="128"/>
      <c r="DU23" s="126"/>
      <c r="DV23" s="127"/>
      <c r="DW23" s="128"/>
      <c r="DX23" s="129"/>
      <c r="DY23" s="130"/>
      <c r="DZ23" s="130"/>
      <c r="EA23" s="131"/>
      <c r="EB23" s="126"/>
      <c r="EC23" s="127"/>
      <c r="ED23" s="128"/>
    </row>
    <row r="24" spans="1:134" s="75" customFormat="1" ht="34.5" customHeight="1">
      <c r="A24" s="407" t="s">
        <v>267</v>
      </c>
      <c r="B24" s="407"/>
      <c r="C24" s="407"/>
      <c r="D24" s="411" t="str">
        <f>'приложение 1.1'!D20:W20</f>
        <v>ПС 220кВ 1М яч. Мелекесс-Городская-2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6"/>
      <c r="U24" s="397"/>
      <c r="V24" s="398"/>
      <c r="W24" s="399"/>
      <c r="X24" s="382"/>
      <c r="Y24" s="382"/>
      <c r="Z24" s="382"/>
      <c r="AA24" s="383"/>
      <c r="AB24" s="383"/>
      <c r="AC24" s="383"/>
      <c r="AD24" s="383"/>
      <c r="AE24" s="383"/>
      <c r="AF24" s="383"/>
      <c r="AG24" s="383"/>
      <c r="AH24" s="383"/>
      <c r="AI24" s="384" t="s">
        <v>276</v>
      </c>
      <c r="AJ24" s="384"/>
      <c r="AK24" s="384"/>
      <c r="AL24" s="384" t="s">
        <v>273</v>
      </c>
      <c r="AM24" s="384"/>
      <c r="AN24" s="384"/>
      <c r="AO24" s="390" t="s">
        <v>270</v>
      </c>
      <c r="AP24" s="390"/>
      <c r="AQ24" s="390"/>
      <c r="AR24" s="390"/>
      <c r="AS24" s="390" t="s">
        <v>270</v>
      </c>
      <c r="AT24" s="390"/>
      <c r="AU24" s="390"/>
      <c r="AV24" s="390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3"/>
      <c r="BJ24" s="383"/>
      <c r="BK24" s="383"/>
      <c r="BL24" s="383"/>
      <c r="BM24" s="382"/>
      <c r="BN24" s="382"/>
      <c r="BO24" s="382"/>
      <c r="BP24" s="387">
        <f>'приложение 1.1'!AX19</f>
        <v>13.438</v>
      </c>
      <c r="BQ24" s="388"/>
      <c r="BR24" s="388"/>
      <c r="BS24" s="388"/>
      <c r="BT24" s="389"/>
      <c r="BU24" s="385">
        <f t="shared" si="0"/>
        <v>0.80628</v>
      </c>
      <c r="BV24" s="385"/>
      <c r="BW24" s="385"/>
      <c r="BX24" s="385"/>
      <c r="BY24" s="385">
        <f t="shared" si="1"/>
        <v>4.43454</v>
      </c>
      <c r="BZ24" s="385"/>
      <c r="CA24" s="385"/>
      <c r="CB24" s="385"/>
      <c r="CC24" s="385">
        <f t="shared" si="2"/>
        <v>8.0628</v>
      </c>
      <c r="CD24" s="385"/>
      <c r="CE24" s="385"/>
      <c r="CF24" s="385"/>
      <c r="CG24" s="400">
        <f t="shared" si="3"/>
        <v>0.13438000000000194</v>
      </c>
      <c r="CH24" s="401"/>
      <c r="CI24" s="402"/>
      <c r="CJ24" s="382"/>
      <c r="CK24" s="382"/>
      <c r="CL24" s="382"/>
      <c r="CM24" s="382"/>
      <c r="CN24" s="382"/>
      <c r="CO24" s="382"/>
      <c r="CP24" s="383"/>
      <c r="CQ24" s="383"/>
      <c r="CR24" s="383"/>
      <c r="CS24" s="383"/>
      <c r="CT24" s="383"/>
      <c r="CU24" s="383"/>
      <c r="CV24" s="383"/>
      <c r="CW24" s="383"/>
      <c r="CX24" s="384" t="s">
        <v>350</v>
      </c>
      <c r="CY24" s="384"/>
      <c r="CZ24" s="384"/>
      <c r="DA24" s="384" t="s">
        <v>273</v>
      </c>
      <c r="DB24" s="384"/>
      <c r="DC24" s="384"/>
      <c r="DD24" s="383"/>
      <c r="DE24" s="383"/>
      <c r="DF24" s="383"/>
      <c r="DG24" s="383"/>
      <c r="DH24" s="383"/>
      <c r="DI24" s="383"/>
      <c r="DJ24" s="383"/>
      <c r="DK24" s="383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3"/>
      <c r="DY24" s="383"/>
      <c r="DZ24" s="383"/>
      <c r="EA24" s="383"/>
      <c r="EB24" s="382"/>
      <c r="EC24" s="382"/>
      <c r="ED24" s="382"/>
    </row>
    <row r="25" spans="1:134" s="75" customFormat="1" ht="34.5" customHeight="1">
      <c r="A25" s="407" t="s">
        <v>299</v>
      </c>
      <c r="B25" s="407"/>
      <c r="C25" s="407"/>
      <c r="D25" s="411" t="str">
        <f>'приложение 1.1'!D21:W21</f>
        <v>ПС 220кВ 1М яч. ОВ-110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6"/>
      <c r="U25" s="397"/>
      <c r="V25" s="398"/>
      <c r="W25" s="399"/>
      <c r="X25" s="382"/>
      <c r="Y25" s="382"/>
      <c r="Z25" s="382"/>
      <c r="AA25" s="383"/>
      <c r="AB25" s="383"/>
      <c r="AC25" s="383"/>
      <c r="AD25" s="383"/>
      <c r="AE25" s="383"/>
      <c r="AF25" s="383"/>
      <c r="AG25" s="383"/>
      <c r="AH25" s="383"/>
      <c r="AI25" s="384" t="s">
        <v>276</v>
      </c>
      <c r="AJ25" s="384"/>
      <c r="AK25" s="384"/>
      <c r="AL25" s="384" t="s">
        <v>273</v>
      </c>
      <c r="AM25" s="384"/>
      <c r="AN25" s="384"/>
      <c r="AO25" s="390" t="s">
        <v>270</v>
      </c>
      <c r="AP25" s="390"/>
      <c r="AQ25" s="390"/>
      <c r="AR25" s="390"/>
      <c r="AS25" s="390" t="s">
        <v>270</v>
      </c>
      <c r="AT25" s="390"/>
      <c r="AU25" s="390"/>
      <c r="AV25" s="390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3"/>
      <c r="BJ25" s="383"/>
      <c r="BK25" s="383"/>
      <c r="BL25" s="383"/>
      <c r="BM25" s="382"/>
      <c r="BN25" s="382"/>
      <c r="BO25" s="382"/>
      <c r="BP25" s="387">
        <f>'приложение 1.1'!AX21</f>
        <v>13.86</v>
      </c>
      <c r="BQ25" s="388"/>
      <c r="BR25" s="388"/>
      <c r="BS25" s="388"/>
      <c r="BT25" s="389"/>
      <c r="BU25" s="385">
        <f t="shared" si="0"/>
        <v>0.8316</v>
      </c>
      <c r="BV25" s="385"/>
      <c r="BW25" s="385"/>
      <c r="BX25" s="385"/>
      <c r="BY25" s="385">
        <f t="shared" si="1"/>
        <v>4.5738</v>
      </c>
      <c r="BZ25" s="385"/>
      <c r="CA25" s="385"/>
      <c r="CB25" s="385"/>
      <c r="CC25" s="385">
        <f t="shared" si="2"/>
        <v>8.316</v>
      </c>
      <c r="CD25" s="385"/>
      <c r="CE25" s="385"/>
      <c r="CF25" s="385"/>
      <c r="CG25" s="400">
        <f t="shared" si="3"/>
        <v>0.1385999999999985</v>
      </c>
      <c r="CH25" s="401"/>
      <c r="CI25" s="402"/>
      <c r="CJ25" s="382"/>
      <c r="CK25" s="382"/>
      <c r="CL25" s="382"/>
      <c r="CM25" s="382"/>
      <c r="CN25" s="382"/>
      <c r="CO25" s="382"/>
      <c r="CP25" s="383"/>
      <c r="CQ25" s="383"/>
      <c r="CR25" s="383"/>
      <c r="CS25" s="383"/>
      <c r="CT25" s="383"/>
      <c r="CU25" s="383"/>
      <c r="CV25" s="383"/>
      <c r="CW25" s="383"/>
      <c r="CX25" s="384" t="s">
        <v>350</v>
      </c>
      <c r="CY25" s="384"/>
      <c r="CZ25" s="384"/>
      <c r="DA25" s="384" t="s">
        <v>273</v>
      </c>
      <c r="DB25" s="384"/>
      <c r="DC25" s="384"/>
      <c r="DD25" s="383"/>
      <c r="DE25" s="383"/>
      <c r="DF25" s="383"/>
      <c r="DG25" s="383"/>
      <c r="DH25" s="383"/>
      <c r="DI25" s="383"/>
      <c r="DJ25" s="383"/>
      <c r="DK25" s="383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3"/>
      <c r="DY25" s="383"/>
      <c r="DZ25" s="383"/>
      <c r="EA25" s="383"/>
      <c r="EB25" s="382"/>
      <c r="EC25" s="382"/>
      <c r="ED25" s="382"/>
    </row>
    <row r="26" spans="1:134" s="75" customFormat="1" ht="34.5" customHeight="1">
      <c r="A26" s="407" t="s">
        <v>300</v>
      </c>
      <c r="B26" s="407"/>
      <c r="C26" s="407"/>
      <c r="D26" s="411" t="str">
        <f>'приложение 1.1'!D22:W22</f>
        <v>ПС 220кВ 1М яч. ШСВ-110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6"/>
      <c r="U26" s="397"/>
      <c r="V26" s="398"/>
      <c r="W26" s="399"/>
      <c r="X26" s="382"/>
      <c r="Y26" s="382"/>
      <c r="Z26" s="382"/>
      <c r="AA26" s="383"/>
      <c r="AB26" s="383"/>
      <c r="AC26" s="383"/>
      <c r="AD26" s="383"/>
      <c r="AE26" s="383"/>
      <c r="AF26" s="383"/>
      <c r="AG26" s="383"/>
      <c r="AH26" s="383"/>
      <c r="AI26" s="384" t="s">
        <v>276</v>
      </c>
      <c r="AJ26" s="384"/>
      <c r="AK26" s="384"/>
      <c r="AL26" s="384" t="s">
        <v>273</v>
      </c>
      <c r="AM26" s="384"/>
      <c r="AN26" s="384"/>
      <c r="AO26" s="390" t="s">
        <v>270</v>
      </c>
      <c r="AP26" s="390"/>
      <c r="AQ26" s="390"/>
      <c r="AR26" s="390"/>
      <c r="AS26" s="390" t="s">
        <v>270</v>
      </c>
      <c r="AT26" s="390"/>
      <c r="AU26" s="390"/>
      <c r="AV26" s="390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3"/>
      <c r="BJ26" s="383"/>
      <c r="BK26" s="383"/>
      <c r="BL26" s="383"/>
      <c r="BM26" s="382"/>
      <c r="BN26" s="382"/>
      <c r="BO26" s="382"/>
      <c r="BP26" s="387">
        <f>'приложение 1.1'!AX22</f>
        <v>13.86</v>
      </c>
      <c r="BQ26" s="388"/>
      <c r="BR26" s="388"/>
      <c r="BS26" s="388"/>
      <c r="BT26" s="389"/>
      <c r="BU26" s="385">
        <f t="shared" si="0"/>
        <v>0.8316</v>
      </c>
      <c r="BV26" s="385"/>
      <c r="BW26" s="385"/>
      <c r="BX26" s="385"/>
      <c r="BY26" s="385">
        <f t="shared" si="1"/>
        <v>4.5738</v>
      </c>
      <c r="BZ26" s="385"/>
      <c r="CA26" s="385"/>
      <c r="CB26" s="385"/>
      <c r="CC26" s="385">
        <f t="shared" si="2"/>
        <v>8.316</v>
      </c>
      <c r="CD26" s="385"/>
      <c r="CE26" s="385"/>
      <c r="CF26" s="385"/>
      <c r="CG26" s="400">
        <f t="shared" si="3"/>
        <v>0.1385999999999985</v>
      </c>
      <c r="CH26" s="401"/>
      <c r="CI26" s="402"/>
      <c r="CJ26" s="382"/>
      <c r="CK26" s="382"/>
      <c r="CL26" s="382"/>
      <c r="CM26" s="382"/>
      <c r="CN26" s="382"/>
      <c r="CO26" s="382"/>
      <c r="CP26" s="383"/>
      <c r="CQ26" s="383"/>
      <c r="CR26" s="383"/>
      <c r="CS26" s="383"/>
      <c r="CT26" s="383"/>
      <c r="CU26" s="383"/>
      <c r="CV26" s="383"/>
      <c r="CW26" s="383"/>
      <c r="CX26" s="384" t="s">
        <v>278</v>
      </c>
      <c r="CY26" s="384"/>
      <c r="CZ26" s="384"/>
      <c r="DA26" s="384" t="s">
        <v>273</v>
      </c>
      <c r="DB26" s="384"/>
      <c r="DC26" s="384"/>
      <c r="DD26" s="383"/>
      <c r="DE26" s="383"/>
      <c r="DF26" s="383"/>
      <c r="DG26" s="383"/>
      <c r="DH26" s="383"/>
      <c r="DI26" s="383"/>
      <c r="DJ26" s="383"/>
      <c r="DK26" s="383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3"/>
      <c r="DY26" s="383"/>
      <c r="DZ26" s="383"/>
      <c r="EA26" s="383"/>
      <c r="EB26" s="382"/>
      <c r="EC26" s="382"/>
      <c r="ED26" s="382"/>
    </row>
    <row r="27" spans="1:134" s="75" customFormat="1" ht="34.5" customHeight="1">
      <c r="A27" s="407" t="s">
        <v>301</v>
      </c>
      <c r="B27" s="407"/>
      <c r="C27" s="407"/>
      <c r="D27" s="394" t="str">
        <f>'приложение 1.1'!D23:W23</f>
        <v>ПС 110кВ 2М сооружение двух маслосборников силовых трансформаторов</v>
      </c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6"/>
      <c r="U27" s="397"/>
      <c r="V27" s="398"/>
      <c r="W27" s="399"/>
      <c r="X27" s="382"/>
      <c r="Y27" s="382"/>
      <c r="Z27" s="382"/>
      <c r="AA27" s="383"/>
      <c r="AB27" s="383"/>
      <c r="AC27" s="383"/>
      <c r="AD27" s="383"/>
      <c r="AE27" s="383"/>
      <c r="AF27" s="383"/>
      <c r="AG27" s="383"/>
      <c r="AH27" s="383"/>
      <c r="AI27" s="384" t="s">
        <v>275</v>
      </c>
      <c r="AJ27" s="384"/>
      <c r="AK27" s="384"/>
      <c r="AL27" s="384" t="s">
        <v>273</v>
      </c>
      <c r="AM27" s="384"/>
      <c r="AN27" s="384"/>
      <c r="AO27" s="390" t="s">
        <v>374</v>
      </c>
      <c r="AP27" s="390"/>
      <c r="AQ27" s="390"/>
      <c r="AR27" s="390"/>
      <c r="AS27" s="390">
        <v>30</v>
      </c>
      <c r="AT27" s="390"/>
      <c r="AU27" s="390"/>
      <c r="AV27" s="390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3"/>
      <c r="BJ27" s="383"/>
      <c r="BK27" s="383"/>
      <c r="BL27" s="383"/>
      <c r="BM27" s="382"/>
      <c r="BN27" s="382"/>
      <c r="BO27" s="382"/>
      <c r="BP27" s="387">
        <f>'приложение 1.1'!AX23</f>
        <v>0</v>
      </c>
      <c r="BQ27" s="388"/>
      <c r="BR27" s="388"/>
      <c r="BS27" s="388"/>
      <c r="BT27" s="389"/>
      <c r="BU27" s="385">
        <f t="shared" si="0"/>
        <v>0</v>
      </c>
      <c r="BV27" s="385"/>
      <c r="BW27" s="385"/>
      <c r="BX27" s="385"/>
      <c r="BY27" s="385">
        <f t="shared" si="1"/>
        <v>0</v>
      </c>
      <c r="BZ27" s="385"/>
      <c r="CA27" s="385"/>
      <c r="CB27" s="385"/>
      <c r="CC27" s="385">
        <f t="shared" si="2"/>
        <v>0</v>
      </c>
      <c r="CD27" s="385"/>
      <c r="CE27" s="385"/>
      <c r="CF27" s="385"/>
      <c r="CG27" s="400">
        <f t="shared" si="3"/>
        <v>0</v>
      </c>
      <c r="CH27" s="401"/>
      <c r="CI27" s="402"/>
      <c r="CJ27" s="382"/>
      <c r="CK27" s="382"/>
      <c r="CL27" s="382"/>
      <c r="CM27" s="382"/>
      <c r="CN27" s="382"/>
      <c r="CO27" s="382"/>
      <c r="CP27" s="383"/>
      <c r="CQ27" s="383"/>
      <c r="CR27" s="383"/>
      <c r="CS27" s="383"/>
      <c r="CT27" s="383"/>
      <c r="CU27" s="383"/>
      <c r="CV27" s="383"/>
      <c r="CW27" s="383"/>
      <c r="CX27" s="384" t="s">
        <v>352</v>
      </c>
      <c r="CY27" s="384"/>
      <c r="CZ27" s="384"/>
      <c r="DA27" s="384" t="s">
        <v>273</v>
      </c>
      <c r="DB27" s="384"/>
      <c r="DC27" s="384"/>
      <c r="DD27" s="383"/>
      <c r="DE27" s="383"/>
      <c r="DF27" s="383"/>
      <c r="DG27" s="383"/>
      <c r="DH27" s="383"/>
      <c r="DI27" s="383"/>
      <c r="DJ27" s="383"/>
      <c r="DK27" s="383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3"/>
      <c r="DY27" s="383"/>
      <c r="DZ27" s="383"/>
      <c r="EA27" s="383"/>
      <c r="EB27" s="382"/>
      <c r="EC27" s="382"/>
      <c r="ED27" s="382"/>
    </row>
    <row r="28" spans="1:134" s="75" customFormat="1" ht="34.5" customHeight="1">
      <c r="A28" s="407" t="s">
        <v>353</v>
      </c>
      <c r="B28" s="407"/>
      <c r="C28" s="407"/>
      <c r="D28" s="394" t="str">
        <f>'приложение 1.1'!D24:W24</f>
        <v>ПС 110Кв 2М замена отделителей-короткозамыкателей 110кВ на выключатели</v>
      </c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6"/>
      <c r="U28" s="397"/>
      <c r="V28" s="398"/>
      <c r="W28" s="399"/>
      <c r="X28" s="382"/>
      <c r="Y28" s="382"/>
      <c r="Z28" s="382"/>
      <c r="AA28" s="383"/>
      <c r="AB28" s="383"/>
      <c r="AC28" s="383"/>
      <c r="AD28" s="383"/>
      <c r="AE28" s="383"/>
      <c r="AF28" s="383"/>
      <c r="AG28" s="383"/>
      <c r="AH28" s="383"/>
      <c r="AI28" s="384" t="s">
        <v>275</v>
      </c>
      <c r="AJ28" s="384"/>
      <c r="AK28" s="384"/>
      <c r="AL28" s="384" t="s">
        <v>273</v>
      </c>
      <c r="AM28" s="384"/>
      <c r="AN28" s="384"/>
      <c r="AO28" s="390" t="s">
        <v>270</v>
      </c>
      <c r="AP28" s="390"/>
      <c r="AQ28" s="390"/>
      <c r="AR28" s="390"/>
      <c r="AS28" s="390" t="s">
        <v>270</v>
      </c>
      <c r="AT28" s="390"/>
      <c r="AU28" s="390"/>
      <c r="AV28" s="390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3"/>
      <c r="BJ28" s="383"/>
      <c r="BK28" s="383"/>
      <c r="BL28" s="383"/>
      <c r="BM28" s="382"/>
      <c r="BN28" s="382"/>
      <c r="BO28" s="382"/>
      <c r="BP28" s="387">
        <f>'приложение 1.1'!AX24</f>
        <v>0</v>
      </c>
      <c r="BQ28" s="388"/>
      <c r="BR28" s="388"/>
      <c r="BS28" s="388"/>
      <c r="BT28" s="389"/>
      <c r="BU28" s="385">
        <f t="shared" si="0"/>
        <v>0</v>
      </c>
      <c r="BV28" s="385"/>
      <c r="BW28" s="385"/>
      <c r="BX28" s="385"/>
      <c r="BY28" s="385">
        <f t="shared" si="1"/>
        <v>0</v>
      </c>
      <c r="BZ28" s="385"/>
      <c r="CA28" s="385"/>
      <c r="CB28" s="385"/>
      <c r="CC28" s="385">
        <f t="shared" si="2"/>
        <v>0</v>
      </c>
      <c r="CD28" s="385"/>
      <c r="CE28" s="385"/>
      <c r="CF28" s="385"/>
      <c r="CG28" s="400">
        <f t="shared" si="3"/>
        <v>0</v>
      </c>
      <c r="CH28" s="401"/>
      <c r="CI28" s="402"/>
      <c r="CJ28" s="382"/>
      <c r="CK28" s="382"/>
      <c r="CL28" s="382"/>
      <c r="CM28" s="382"/>
      <c r="CN28" s="382"/>
      <c r="CO28" s="382"/>
      <c r="CP28" s="383"/>
      <c r="CQ28" s="383"/>
      <c r="CR28" s="383"/>
      <c r="CS28" s="383"/>
      <c r="CT28" s="383"/>
      <c r="CU28" s="383"/>
      <c r="CV28" s="383"/>
      <c r="CW28" s="383"/>
      <c r="CX28" s="384" t="s">
        <v>279</v>
      </c>
      <c r="CY28" s="384"/>
      <c r="CZ28" s="384"/>
      <c r="DA28" s="384" t="s">
        <v>273</v>
      </c>
      <c r="DB28" s="384"/>
      <c r="DC28" s="384"/>
      <c r="DD28" s="383"/>
      <c r="DE28" s="383"/>
      <c r="DF28" s="383"/>
      <c r="DG28" s="383"/>
      <c r="DH28" s="383"/>
      <c r="DI28" s="383"/>
      <c r="DJ28" s="383"/>
      <c r="DK28" s="383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3"/>
      <c r="DY28" s="383"/>
      <c r="DZ28" s="383"/>
      <c r="EA28" s="383"/>
      <c r="EB28" s="382"/>
      <c r="EC28" s="382"/>
      <c r="ED28" s="382"/>
    </row>
    <row r="29" spans="1:134" s="18" customFormat="1" ht="38.25" customHeight="1">
      <c r="A29" s="407" t="s">
        <v>354</v>
      </c>
      <c r="B29" s="407"/>
      <c r="C29" s="407"/>
      <c r="D29" s="394" t="str">
        <f>'приложение 1.1'!D25:W25</f>
        <v>ПС 110кВ 2М замена масляных выключателей 6кВ на вакуумные (10 шт)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6"/>
      <c r="U29" s="397"/>
      <c r="V29" s="398"/>
      <c r="W29" s="399"/>
      <c r="X29" s="382"/>
      <c r="Y29" s="382"/>
      <c r="Z29" s="382"/>
      <c r="AA29" s="383"/>
      <c r="AB29" s="383"/>
      <c r="AC29" s="383"/>
      <c r="AD29" s="383"/>
      <c r="AE29" s="383"/>
      <c r="AF29" s="383"/>
      <c r="AG29" s="383"/>
      <c r="AH29" s="383"/>
      <c r="AI29" s="384" t="s">
        <v>275</v>
      </c>
      <c r="AJ29" s="384"/>
      <c r="AK29" s="384"/>
      <c r="AL29" s="384" t="s">
        <v>273</v>
      </c>
      <c r="AM29" s="384"/>
      <c r="AN29" s="384"/>
      <c r="AO29" s="390" t="s">
        <v>270</v>
      </c>
      <c r="AP29" s="390"/>
      <c r="AQ29" s="390"/>
      <c r="AR29" s="390"/>
      <c r="AS29" s="390" t="s">
        <v>270</v>
      </c>
      <c r="AT29" s="390"/>
      <c r="AU29" s="390"/>
      <c r="AV29" s="390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3"/>
      <c r="BJ29" s="383"/>
      <c r="BK29" s="383"/>
      <c r="BL29" s="383"/>
      <c r="BM29" s="382"/>
      <c r="BN29" s="382"/>
      <c r="BO29" s="382"/>
      <c r="BP29" s="387">
        <f>'приложение 1.1'!AX25</f>
        <v>0</v>
      </c>
      <c r="BQ29" s="388"/>
      <c r="BR29" s="388"/>
      <c r="BS29" s="388"/>
      <c r="BT29" s="389"/>
      <c r="BU29" s="385">
        <f t="shared" si="0"/>
        <v>0</v>
      </c>
      <c r="BV29" s="385"/>
      <c r="BW29" s="385"/>
      <c r="BX29" s="385"/>
      <c r="BY29" s="385">
        <f t="shared" si="1"/>
        <v>0</v>
      </c>
      <c r="BZ29" s="385"/>
      <c r="CA29" s="385"/>
      <c r="CB29" s="385"/>
      <c r="CC29" s="385">
        <f t="shared" si="2"/>
        <v>0</v>
      </c>
      <c r="CD29" s="385"/>
      <c r="CE29" s="385"/>
      <c r="CF29" s="385"/>
      <c r="CG29" s="400">
        <f t="shared" si="3"/>
        <v>0</v>
      </c>
      <c r="CH29" s="401"/>
      <c r="CI29" s="402"/>
      <c r="CJ29" s="382"/>
      <c r="CK29" s="382"/>
      <c r="CL29" s="382"/>
      <c r="CM29" s="382"/>
      <c r="CN29" s="382"/>
      <c r="CO29" s="382"/>
      <c r="CP29" s="383"/>
      <c r="CQ29" s="383"/>
      <c r="CR29" s="383"/>
      <c r="CS29" s="383"/>
      <c r="CT29" s="383"/>
      <c r="CU29" s="383"/>
      <c r="CV29" s="383"/>
      <c r="CW29" s="383"/>
      <c r="CX29" s="384" t="s">
        <v>278</v>
      </c>
      <c r="CY29" s="384"/>
      <c r="CZ29" s="384"/>
      <c r="DA29" s="384" t="s">
        <v>273</v>
      </c>
      <c r="DB29" s="384"/>
      <c r="DC29" s="384"/>
      <c r="DD29" s="383"/>
      <c r="DE29" s="383"/>
      <c r="DF29" s="383"/>
      <c r="DG29" s="383"/>
      <c r="DH29" s="383"/>
      <c r="DI29" s="383"/>
      <c r="DJ29" s="383"/>
      <c r="DK29" s="383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3"/>
      <c r="DY29" s="383"/>
      <c r="DZ29" s="383"/>
      <c r="EA29" s="383"/>
      <c r="EB29" s="382"/>
      <c r="EC29" s="382"/>
      <c r="ED29" s="382"/>
    </row>
    <row r="30" spans="1:134" s="18" customFormat="1" ht="34.5" customHeight="1">
      <c r="A30" s="407" t="s">
        <v>355</v>
      </c>
      <c r="B30" s="407"/>
      <c r="C30" s="407"/>
      <c r="D30" s="394" t="str">
        <f>'приложение 1.1'!D26:W26</f>
        <v>ПС 110кВ 3М сооружение маслосборника силового трансформатора</v>
      </c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6"/>
      <c r="U30" s="397"/>
      <c r="V30" s="398"/>
      <c r="W30" s="399"/>
      <c r="X30" s="382"/>
      <c r="Y30" s="382"/>
      <c r="Z30" s="382"/>
      <c r="AA30" s="383"/>
      <c r="AB30" s="383"/>
      <c r="AC30" s="383"/>
      <c r="AD30" s="383"/>
      <c r="AE30" s="383"/>
      <c r="AF30" s="383"/>
      <c r="AG30" s="383"/>
      <c r="AH30" s="383"/>
      <c r="AI30" s="384" t="s">
        <v>302</v>
      </c>
      <c r="AJ30" s="384"/>
      <c r="AK30" s="384"/>
      <c r="AL30" s="384" t="s">
        <v>273</v>
      </c>
      <c r="AM30" s="384"/>
      <c r="AN30" s="384"/>
      <c r="AO30" s="390" t="s">
        <v>373</v>
      </c>
      <c r="AP30" s="390"/>
      <c r="AQ30" s="390"/>
      <c r="AR30" s="390"/>
      <c r="AS30" s="390">
        <v>16</v>
      </c>
      <c r="AT30" s="390"/>
      <c r="AU30" s="390"/>
      <c r="AV30" s="390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3"/>
      <c r="BJ30" s="383"/>
      <c r="BK30" s="383"/>
      <c r="BL30" s="383"/>
      <c r="BM30" s="382"/>
      <c r="BN30" s="382"/>
      <c r="BO30" s="382"/>
      <c r="BP30" s="387">
        <f>'приложение 1.1'!AX26</f>
        <v>0</v>
      </c>
      <c r="BQ30" s="388"/>
      <c r="BR30" s="388"/>
      <c r="BS30" s="388"/>
      <c r="BT30" s="389"/>
      <c r="BU30" s="385">
        <f t="shared" si="0"/>
        <v>0</v>
      </c>
      <c r="BV30" s="385"/>
      <c r="BW30" s="385"/>
      <c r="BX30" s="385"/>
      <c r="BY30" s="385">
        <f t="shared" si="1"/>
        <v>0</v>
      </c>
      <c r="BZ30" s="385"/>
      <c r="CA30" s="385"/>
      <c r="CB30" s="385"/>
      <c r="CC30" s="385">
        <f t="shared" si="2"/>
        <v>0</v>
      </c>
      <c r="CD30" s="385"/>
      <c r="CE30" s="385"/>
      <c r="CF30" s="385"/>
      <c r="CG30" s="400">
        <f t="shared" si="3"/>
        <v>0</v>
      </c>
      <c r="CH30" s="401"/>
      <c r="CI30" s="402"/>
      <c r="CJ30" s="382"/>
      <c r="CK30" s="382"/>
      <c r="CL30" s="382"/>
      <c r="CM30" s="382"/>
      <c r="CN30" s="382"/>
      <c r="CO30" s="382"/>
      <c r="CP30" s="383"/>
      <c r="CQ30" s="383"/>
      <c r="CR30" s="383"/>
      <c r="CS30" s="383"/>
      <c r="CT30" s="383"/>
      <c r="CU30" s="383"/>
      <c r="CV30" s="383"/>
      <c r="CW30" s="383"/>
      <c r="CX30" s="384" t="s">
        <v>352</v>
      </c>
      <c r="CY30" s="384"/>
      <c r="CZ30" s="384"/>
      <c r="DA30" s="384" t="s">
        <v>273</v>
      </c>
      <c r="DB30" s="384"/>
      <c r="DC30" s="384"/>
      <c r="DD30" s="383"/>
      <c r="DE30" s="383"/>
      <c r="DF30" s="383"/>
      <c r="DG30" s="383"/>
      <c r="DH30" s="383"/>
      <c r="DI30" s="383"/>
      <c r="DJ30" s="383"/>
      <c r="DK30" s="383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3"/>
      <c r="DY30" s="383"/>
      <c r="DZ30" s="383"/>
      <c r="EA30" s="383"/>
      <c r="EB30" s="382"/>
      <c r="EC30" s="382"/>
      <c r="ED30" s="382"/>
    </row>
    <row r="31" spans="1:134" s="18" customFormat="1" ht="35.25" customHeight="1">
      <c r="A31" s="407" t="s">
        <v>356</v>
      </c>
      <c r="B31" s="407"/>
      <c r="C31" s="407"/>
      <c r="D31" s="394" t="str">
        <f>'приложение 1.1'!D27:W27</f>
        <v>ПС 110кВ 3М замена масляных выключателей 6кВ на вакуумные (2шт)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6"/>
      <c r="U31" s="397"/>
      <c r="V31" s="398"/>
      <c r="W31" s="399"/>
      <c r="X31" s="382"/>
      <c r="Y31" s="382"/>
      <c r="Z31" s="382"/>
      <c r="AA31" s="383"/>
      <c r="AB31" s="383"/>
      <c r="AC31" s="383"/>
      <c r="AD31" s="383"/>
      <c r="AE31" s="383"/>
      <c r="AF31" s="383"/>
      <c r="AG31" s="383"/>
      <c r="AH31" s="383"/>
      <c r="AI31" s="384" t="s">
        <v>302</v>
      </c>
      <c r="AJ31" s="384"/>
      <c r="AK31" s="384"/>
      <c r="AL31" s="384" t="s">
        <v>273</v>
      </c>
      <c r="AM31" s="384"/>
      <c r="AN31" s="384"/>
      <c r="AO31" s="390" t="s">
        <v>270</v>
      </c>
      <c r="AP31" s="390"/>
      <c r="AQ31" s="390"/>
      <c r="AR31" s="390"/>
      <c r="AS31" s="390" t="s">
        <v>270</v>
      </c>
      <c r="AT31" s="390"/>
      <c r="AU31" s="390"/>
      <c r="AV31" s="390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3"/>
      <c r="BJ31" s="383"/>
      <c r="BK31" s="383"/>
      <c r="BL31" s="383"/>
      <c r="BM31" s="382"/>
      <c r="BN31" s="382"/>
      <c r="BO31" s="382"/>
      <c r="BP31" s="387">
        <f>'приложение 1.1'!AX27</f>
        <v>0</v>
      </c>
      <c r="BQ31" s="388"/>
      <c r="BR31" s="388"/>
      <c r="BS31" s="388"/>
      <c r="BT31" s="389"/>
      <c r="BU31" s="385">
        <f t="shared" si="0"/>
        <v>0</v>
      </c>
      <c r="BV31" s="385"/>
      <c r="BW31" s="385"/>
      <c r="BX31" s="385"/>
      <c r="BY31" s="385">
        <f t="shared" si="1"/>
        <v>0</v>
      </c>
      <c r="BZ31" s="385"/>
      <c r="CA31" s="385"/>
      <c r="CB31" s="385"/>
      <c r="CC31" s="385">
        <f t="shared" si="2"/>
        <v>0</v>
      </c>
      <c r="CD31" s="385"/>
      <c r="CE31" s="385"/>
      <c r="CF31" s="385"/>
      <c r="CG31" s="400">
        <f t="shared" si="3"/>
        <v>0</v>
      </c>
      <c r="CH31" s="401"/>
      <c r="CI31" s="402"/>
      <c r="CJ31" s="382"/>
      <c r="CK31" s="382"/>
      <c r="CL31" s="382"/>
      <c r="CM31" s="382"/>
      <c r="CN31" s="382"/>
      <c r="CO31" s="382"/>
      <c r="CP31" s="383"/>
      <c r="CQ31" s="383"/>
      <c r="CR31" s="383"/>
      <c r="CS31" s="383"/>
      <c r="CT31" s="383"/>
      <c r="CU31" s="383"/>
      <c r="CV31" s="383"/>
      <c r="CW31" s="383"/>
      <c r="CX31" s="384" t="s">
        <v>350</v>
      </c>
      <c r="CY31" s="384"/>
      <c r="CZ31" s="384"/>
      <c r="DA31" s="384" t="s">
        <v>273</v>
      </c>
      <c r="DB31" s="384"/>
      <c r="DC31" s="384"/>
      <c r="DD31" s="383"/>
      <c r="DE31" s="383"/>
      <c r="DF31" s="383"/>
      <c r="DG31" s="383"/>
      <c r="DH31" s="383"/>
      <c r="DI31" s="383"/>
      <c r="DJ31" s="383"/>
      <c r="DK31" s="383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3"/>
      <c r="DY31" s="383"/>
      <c r="DZ31" s="383"/>
      <c r="EA31" s="383"/>
      <c r="EB31" s="382"/>
      <c r="EC31" s="382"/>
      <c r="ED31" s="382"/>
    </row>
    <row r="32" spans="1:134" s="18" customFormat="1" ht="35.25" customHeight="1">
      <c r="A32" s="407" t="s">
        <v>357</v>
      </c>
      <c r="B32" s="407"/>
      <c r="C32" s="407"/>
      <c r="D32" s="394" t="str">
        <f>'приложение 1.1'!D28:W28</f>
        <v>Замена КТП-27</v>
      </c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6"/>
      <c r="U32" s="397"/>
      <c r="V32" s="398"/>
      <c r="W32" s="399"/>
      <c r="X32" s="382"/>
      <c r="Y32" s="382"/>
      <c r="Z32" s="382"/>
      <c r="AA32" s="383"/>
      <c r="AB32" s="383"/>
      <c r="AC32" s="383"/>
      <c r="AD32" s="383"/>
      <c r="AE32" s="383"/>
      <c r="AF32" s="383"/>
      <c r="AG32" s="383"/>
      <c r="AH32" s="383"/>
      <c r="AI32" s="384" t="s">
        <v>375</v>
      </c>
      <c r="AJ32" s="384"/>
      <c r="AK32" s="384"/>
      <c r="AL32" s="384" t="s">
        <v>273</v>
      </c>
      <c r="AM32" s="384"/>
      <c r="AN32" s="384"/>
      <c r="AO32" s="390" t="s">
        <v>376</v>
      </c>
      <c r="AP32" s="390"/>
      <c r="AQ32" s="390"/>
      <c r="AR32" s="390"/>
      <c r="AS32" s="390">
        <v>0.18</v>
      </c>
      <c r="AT32" s="390"/>
      <c r="AU32" s="390"/>
      <c r="AV32" s="390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3"/>
      <c r="BJ32" s="383"/>
      <c r="BK32" s="383"/>
      <c r="BL32" s="383"/>
      <c r="BM32" s="382"/>
      <c r="BN32" s="382"/>
      <c r="BO32" s="382"/>
      <c r="BP32" s="387">
        <f>'приложение 1.1'!AX28</f>
        <v>0</v>
      </c>
      <c r="BQ32" s="388"/>
      <c r="BR32" s="388"/>
      <c r="BS32" s="388"/>
      <c r="BT32" s="389"/>
      <c r="BU32" s="385">
        <f aca="true" t="shared" si="4" ref="BU32:BU38">(BP32/100)*6</f>
        <v>0</v>
      </c>
      <c r="BV32" s="385"/>
      <c r="BW32" s="385"/>
      <c r="BX32" s="385"/>
      <c r="BY32" s="385">
        <f aca="true" t="shared" si="5" ref="BY32:BY38">(BP32/100)*33</f>
        <v>0</v>
      </c>
      <c r="BZ32" s="385"/>
      <c r="CA32" s="385"/>
      <c r="CB32" s="385"/>
      <c r="CC32" s="385">
        <f aca="true" t="shared" si="6" ref="CC32:CC38">(BP32/100)*60</f>
        <v>0</v>
      </c>
      <c r="CD32" s="385"/>
      <c r="CE32" s="385"/>
      <c r="CF32" s="385"/>
      <c r="CG32" s="400">
        <f aca="true" t="shared" si="7" ref="CG32:CG38">BP32-BU32-BY32-CC32</f>
        <v>0</v>
      </c>
      <c r="CH32" s="401"/>
      <c r="CI32" s="402"/>
      <c r="CJ32" s="382"/>
      <c r="CK32" s="382"/>
      <c r="CL32" s="382"/>
      <c r="CM32" s="382"/>
      <c r="CN32" s="382"/>
      <c r="CO32" s="382"/>
      <c r="CP32" s="383"/>
      <c r="CQ32" s="383"/>
      <c r="CR32" s="383"/>
      <c r="CS32" s="383"/>
      <c r="CT32" s="383"/>
      <c r="CU32" s="383"/>
      <c r="CV32" s="383"/>
      <c r="CW32" s="383"/>
      <c r="CX32" s="384" t="s">
        <v>352</v>
      </c>
      <c r="CY32" s="384"/>
      <c r="CZ32" s="384"/>
      <c r="DA32" s="384" t="s">
        <v>273</v>
      </c>
      <c r="DB32" s="384"/>
      <c r="DC32" s="384"/>
      <c r="DD32" s="383"/>
      <c r="DE32" s="383"/>
      <c r="DF32" s="383"/>
      <c r="DG32" s="383"/>
      <c r="DH32" s="383"/>
      <c r="DI32" s="383"/>
      <c r="DJ32" s="383"/>
      <c r="DK32" s="383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3"/>
      <c r="DY32" s="383"/>
      <c r="DZ32" s="383"/>
      <c r="EA32" s="383"/>
      <c r="EB32" s="382"/>
      <c r="EC32" s="382"/>
      <c r="ED32" s="382"/>
    </row>
    <row r="33" spans="1:134" s="18" customFormat="1" ht="35.25" customHeight="1">
      <c r="A33" s="407" t="s">
        <v>358</v>
      </c>
      <c r="B33" s="407"/>
      <c r="C33" s="407"/>
      <c r="D33" s="394" t="str">
        <f>'приложение 1.1'!D29:W29</f>
        <v>ЦРП-100 замена масляных выключателей 6кВ на вакуумные (2шт)</v>
      </c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6"/>
      <c r="U33" s="397"/>
      <c r="V33" s="398"/>
      <c r="W33" s="399"/>
      <c r="X33" s="382"/>
      <c r="Y33" s="382"/>
      <c r="Z33" s="382"/>
      <c r="AA33" s="383"/>
      <c r="AB33" s="383"/>
      <c r="AC33" s="383"/>
      <c r="AD33" s="383"/>
      <c r="AE33" s="383"/>
      <c r="AF33" s="383"/>
      <c r="AG33" s="383"/>
      <c r="AH33" s="383"/>
      <c r="AI33" s="384" t="s">
        <v>377</v>
      </c>
      <c r="AJ33" s="384"/>
      <c r="AK33" s="384"/>
      <c r="AL33" s="384" t="s">
        <v>273</v>
      </c>
      <c r="AM33" s="384"/>
      <c r="AN33" s="384"/>
      <c r="AO33" s="390" t="s">
        <v>270</v>
      </c>
      <c r="AP33" s="390"/>
      <c r="AQ33" s="390"/>
      <c r="AR33" s="390"/>
      <c r="AS33" s="390" t="s">
        <v>270</v>
      </c>
      <c r="AT33" s="390"/>
      <c r="AU33" s="390"/>
      <c r="AV33" s="390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3"/>
      <c r="BJ33" s="383"/>
      <c r="BK33" s="383"/>
      <c r="BL33" s="383"/>
      <c r="BM33" s="382"/>
      <c r="BN33" s="382"/>
      <c r="BO33" s="382"/>
      <c r="BP33" s="387">
        <f>'приложение 1.1'!AX29</f>
        <v>0</v>
      </c>
      <c r="BQ33" s="388"/>
      <c r="BR33" s="388"/>
      <c r="BS33" s="388"/>
      <c r="BT33" s="389"/>
      <c r="BU33" s="385">
        <f t="shared" si="4"/>
        <v>0</v>
      </c>
      <c r="BV33" s="385"/>
      <c r="BW33" s="385"/>
      <c r="BX33" s="385"/>
      <c r="BY33" s="385">
        <f t="shared" si="5"/>
        <v>0</v>
      </c>
      <c r="BZ33" s="385"/>
      <c r="CA33" s="385"/>
      <c r="CB33" s="385"/>
      <c r="CC33" s="385">
        <f t="shared" si="6"/>
        <v>0</v>
      </c>
      <c r="CD33" s="385"/>
      <c r="CE33" s="385"/>
      <c r="CF33" s="385"/>
      <c r="CG33" s="400">
        <f t="shared" si="7"/>
        <v>0</v>
      </c>
      <c r="CH33" s="401"/>
      <c r="CI33" s="402"/>
      <c r="CJ33" s="382"/>
      <c r="CK33" s="382"/>
      <c r="CL33" s="382"/>
      <c r="CM33" s="382"/>
      <c r="CN33" s="382"/>
      <c r="CO33" s="382"/>
      <c r="CP33" s="383"/>
      <c r="CQ33" s="383"/>
      <c r="CR33" s="383"/>
      <c r="CS33" s="383"/>
      <c r="CT33" s="383"/>
      <c r="CU33" s="383"/>
      <c r="CV33" s="383"/>
      <c r="CW33" s="383"/>
      <c r="CX33" s="384" t="s">
        <v>279</v>
      </c>
      <c r="CY33" s="384"/>
      <c r="CZ33" s="384"/>
      <c r="DA33" s="384" t="s">
        <v>273</v>
      </c>
      <c r="DB33" s="384"/>
      <c r="DC33" s="384"/>
      <c r="DD33" s="383"/>
      <c r="DE33" s="383"/>
      <c r="DF33" s="383"/>
      <c r="DG33" s="383"/>
      <c r="DH33" s="383"/>
      <c r="DI33" s="383"/>
      <c r="DJ33" s="383"/>
      <c r="DK33" s="383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3"/>
      <c r="DY33" s="383"/>
      <c r="DZ33" s="383"/>
      <c r="EA33" s="383"/>
      <c r="EB33" s="382"/>
      <c r="EC33" s="382"/>
      <c r="ED33" s="382"/>
    </row>
    <row r="34" spans="1:134" s="18" customFormat="1" ht="35.25" customHeight="1">
      <c r="A34" s="407" t="s">
        <v>359</v>
      </c>
      <c r="B34" s="407"/>
      <c r="C34" s="407"/>
      <c r="D34" s="394" t="str">
        <f>'приложение 1.1'!D30:W30</f>
        <v>ЦРП-100 замена трансформаторов напряжения (2шт)</v>
      </c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6"/>
      <c r="U34" s="397"/>
      <c r="V34" s="398"/>
      <c r="W34" s="399"/>
      <c r="X34" s="382"/>
      <c r="Y34" s="382"/>
      <c r="Z34" s="382"/>
      <c r="AA34" s="383"/>
      <c r="AB34" s="383"/>
      <c r="AC34" s="383"/>
      <c r="AD34" s="383"/>
      <c r="AE34" s="383"/>
      <c r="AF34" s="383"/>
      <c r="AG34" s="383"/>
      <c r="AH34" s="383"/>
      <c r="AI34" s="384" t="s">
        <v>276</v>
      </c>
      <c r="AJ34" s="384"/>
      <c r="AK34" s="384"/>
      <c r="AL34" s="384" t="s">
        <v>273</v>
      </c>
      <c r="AM34" s="384"/>
      <c r="AN34" s="384"/>
      <c r="AO34" s="390" t="s">
        <v>270</v>
      </c>
      <c r="AP34" s="390"/>
      <c r="AQ34" s="390"/>
      <c r="AR34" s="390"/>
      <c r="AS34" s="390" t="s">
        <v>270</v>
      </c>
      <c r="AT34" s="390"/>
      <c r="AU34" s="390"/>
      <c r="AV34" s="390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3"/>
      <c r="BJ34" s="383"/>
      <c r="BK34" s="383"/>
      <c r="BL34" s="383"/>
      <c r="BM34" s="382"/>
      <c r="BN34" s="382"/>
      <c r="BO34" s="382"/>
      <c r="BP34" s="387">
        <f>'приложение 1.1'!AX30</f>
        <v>0</v>
      </c>
      <c r="BQ34" s="388"/>
      <c r="BR34" s="388"/>
      <c r="BS34" s="388"/>
      <c r="BT34" s="389"/>
      <c r="BU34" s="385">
        <f t="shared" si="4"/>
        <v>0</v>
      </c>
      <c r="BV34" s="385"/>
      <c r="BW34" s="385"/>
      <c r="BX34" s="385"/>
      <c r="BY34" s="385">
        <f t="shared" si="5"/>
        <v>0</v>
      </c>
      <c r="BZ34" s="385"/>
      <c r="CA34" s="385"/>
      <c r="CB34" s="385"/>
      <c r="CC34" s="385">
        <f t="shared" si="6"/>
        <v>0</v>
      </c>
      <c r="CD34" s="385"/>
      <c r="CE34" s="385"/>
      <c r="CF34" s="385"/>
      <c r="CG34" s="400">
        <f t="shared" si="7"/>
        <v>0</v>
      </c>
      <c r="CH34" s="401"/>
      <c r="CI34" s="402"/>
      <c r="CJ34" s="382"/>
      <c r="CK34" s="382"/>
      <c r="CL34" s="382"/>
      <c r="CM34" s="382"/>
      <c r="CN34" s="382"/>
      <c r="CO34" s="382"/>
      <c r="CP34" s="383"/>
      <c r="CQ34" s="383"/>
      <c r="CR34" s="383"/>
      <c r="CS34" s="383"/>
      <c r="CT34" s="383"/>
      <c r="CU34" s="383"/>
      <c r="CV34" s="383"/>
      <c r="CW34" s="383"/>
      <c r="CX34" s="384" t="s">
        <v>352</v>
      </c>
      <c r="CY34" s="384"/>
      <c r="CZ34" s="384"/>
      <c r="DA34" s="384" t="s">
        <v>273</v>
      </c>
      <c r="DB34" s="384"/>
      <c r="DC34" s="384"/>
      <c r="DD34" s="383"/>
      <c r="DE34" s="383"/>
      <c r="DF34" s="383"/>
      <c r="DG34" s="383"/>
      <c r="DH34" s="383"/>
      <c r="DI34" s="383"/>
      <c r="DJ34" s="383"/>
      <c r="DK34" s="383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3"/>
      <c r="DY34" s="383"/>
      <c r="DZ34" s="383"/>
      <c r="EA34" s="383"/>
      <c r="EB34" s="382"/>
      <c r="EC34" s="382"/>
      <c r="ED34" s="382"/>
    </row>
    <row r="35" spans="1:134" s="18" customFormat="1" ht="35.25" customHeight="1">
      <c r="A35" s="407" t="s">
        <v>360</v>
      </c>
      <c r="B35" s="407"/>
      <c r="C35" s="407"/>
      <c r="D35" s="394" t="str">
        <f>'приложение 1.1'!D31:W31</f>
        <v>Прокладка КЛ 6кВ 2-100А</v>
      </c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6"/>
      <c r="U35" s="397"/>
      <c r="V35" s="398"/>
      <c r="W35" s="399"/>
      <c r="X35" s="382"/>
      <c r="Y35" s="382"/>
      <c r="Z35" s="382"/>
      <c r="AA35" s="383"/>
      <c r="AB35" s="383"/>
      <c r="AC35" s="383"/>
      <c r="AD35" s="383"/>
      <c r="AE35" s="383"/>
      <c r="AF35" s="383"/>
      <c r="AG35" s="383"/>
      <c r="AH35" s="383"/>
      <c r="AI35" s="384"/>
      <c r="AJ35" s="384"/>
      <c r="AK35" s="384"/>
      <c r="AL35" s="384"/>
      <c r="AM35" s="384"/>
      <c r="AN35" s="384"/>
      <c r="AO35" s="390"/>
      <c r="AP35" s="390"/>
      <c r="AQ35" s="390"/>
      <c r="AR35" s="390"/>
      <c r="AS35" s="390"/>
      <c r="AT35" s="390"/>
      <c r="AU35" s="390"/>
      <c r="AV35" s="390"/>
      <c r="AW35" s="382" t="s">
        <v>377</v>
      </c>
      <c r="AX35" s="382"/>
      <c r="AY35" s="382"/>
      <c r="AZ35" s="382" t="s">
        <v>378</v>
      </c>
      <c r="BA35" s="382"/>
      <c r="BB35" s="382"/>
      <c r="BC35" s="382"/>
      <c r="BD35" s="382"/>
      <c r="BE35" s="382"/>
      <c r="BF35" s="412" t="s">
        <v>379</v>
      </c>
      <c r="BG35" s="413"/>
      <c r="BH35" s="414"/>
      <c r="BI35" s="383">
        <v>1.5</v>
      </c>
      <c r="BJ35" s="383"/>
      <c r="BK35" s="383"/>
      <c r="BL35" s="383"/>
      <c r="BM35" s="382"/>
      <c r="BN35" s="382"/>
      <c r="BO35" s="382"/>
      <c r="BP35" s="387">
        <f>'приложение 1.1'!AX31</f>
        <v>0</v>
      </c>
      <c r="BQ35" s="388"/>
      <c r="BR35" s="388"/>
      <c r="BS35" s="388"/>
      <c r="BT35" s="389"/>
      <c r="BU35" s="385">
        <f t="shared" si="4"/>
        <v>0</v>
      </c>
      <c r="BV35" s="385"/>
      <c r="BW35" s="385"/>
      <c r="BX35" s="385"/>
      <c r="BY35" s="385">
        <f t="shared" si="5"/>
        <v>0</v>
      </c>
      <c r="BZ35" s="385"/>
      <c r="CA35" s="385"/>
      <c r="CB35" s="385"/>
      <c r="CC35" s="385">
        <f t="shared" si="6"/>
        <v>0</v>
      </c>
      <c r="CD35" s="385"/>
      <c r="CE35" s="385"/>
      <c r="CF35" s="385"/>
      <c r="CG35" s="400">
        <f t="shared" si="7"/>
        <v>0</v>
      </c>
      <c r="CH35" s="401"/>
      <c r="CI35" s="402"/>
      <c r="CJ35" s="382"/>
      <c r="CK35" s="382"/>
      <c r="CL35" s="382"/>
      <c r="CM35" s="382"/>
      <c r="CN35" s="382"/>
      <c r="CO35" s="382"/>
      <c r="CP35" s="383"/>
      <c r="CQ35" s="383"/>
      <c r="CR35" s="383"/>
      <c r="CS35" s="383"/>
      <c r="CT35" s="383"/>
      <c r="CU35" s="383"/>
      <c r="CV35" s="383"/>
      <c r="CW35" s="383"/>
      <c r="CX35" s="384" t="s">
        <v>350</v>
      </c>
      <c r="CY35" s="384"/>
      <c r="CZ35" s="384"/>
      <c r="DA35" s="384" t="s">
        <v>378</v>
      </c>
      <c r="DB35" s="384"/>
      <c r="DC35" s="384"/>
      <c r="DD35" s="383"/>
      <c r="DE35" s="383"/>
      <c r="DF35" s="383"/>
      <c r="DG35" s="383"/>
      <c r="DH35" s="383"/>
      <c r="DI35" s="383"/>
      <c r="DJ35" s="383"/>
      <c r="DK35" s="383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3"/>
      <c r="DY35" s="383"/>
      <c r="DZ35" s="383"/>
      <c r="EA35" s="383"/>
      <c r="EB35" s="382"/>
      <c r="EC35" s="382"/>
      <c r="ED35" s="382"/>
    </row>
    <row r="36" spans="1:134" s="18" customFormat="1" ht="35.25" customHeight="1">
      <c r="A36" s="407" t="s">
        <v>361</v>
      </c>
      <c r="B36" s="407"/>
      <c r="C36" s="407"/>
      <c r="D36" s="394" t="str">
        <f>'приложение 1.1'!D32:W32</f>
        <v>Прокладка КЛ 6кВ 2-100Б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6"/>
      <c r="U36" s="397"/>
      <c r="V36" s="398"/>
      <c r="W36" s="399"/>
      <c r="X36" s="382"/>
      <c r="Y36" s="382"/>
      <c r="Z36" s="382"/>
      <c r="AA36" s="383"/>
      <c r="AB36" s="383"/>
      <c r="AC36" s="383"/>
      <c r="AD36" s="383"/>
      <c r="AE36" s="383"/>
      <c r="AF36" s="383"/>
      <c r="AG36" s="383"/>
      <c r="AH36" s="383"/>
      <c r="AI36" s="384"/>
      <c r="AJ36" s="384"/>
      <c r="AK36" s="384"/>
      <c r="AL36" s="384"/>
      <c r="AM36" s="384"/>
      <c r="AN36" s="384"/>
      <c r="AO36" s="390"/>
      <c r="AP36" s="390"/>
      <c r="AQ36" s="390"/>
      <c r="AR36" s="390"/>
      <c r="AS36" s="390"/>
      <c r="AT36" s="390"/>
      <c r="AU36" s="390"/>
      <c r="AV36" s="390"/>
      <c r="AW36" s="382" t="s">
        <v>377</v>
      </c>
      <c r="AX36" s="382"/>
      <c r="AY36" s="382"/>
      <c r="AZ36" s="382" t="s">
        <v>378</v>
      </c>
      <c r="BA36" s="382"/>
      <c r="BB36" s="382"/>
      <c r="BC36" s="382"/>
      <c r="BD36" s="382"/>
      <c r="BE36" s="382"/>
      <c r="BF36" s="412" t="s">
        <v>379</v>
      </c>
      <c r="BG36" s="413"/>
      <c r="BH36" s="414"/>
      <c r="BI36" s="383">
        <v>1.5</v>
      </c>
      <c r="BJ36" s="383"/>
      <c r="BK36" s="383"/>
      <c r="BL36" s="383"/>
      <c r="BM36" s="382"/>
      <c r="BN36" s="382"/>
      <c r="BO36" s="382"/>
      <c r="BP36" s="387">
        <f>'приложение 1.1'!AX32</f>
        <v>0</v>
      </c>
      <c r="BQ36" s="388"/>
      <c r="BR36" s="388"/>
      <c r="BS36" s="388"/>
      <c r="BT36" s="389"/>
      <c r="BU36" s="385">
        <f t="shared" si="4"/>
        <v>0</v>
      </c>
      <c r="BV36" s="385"/>
      <c r="BW36" s="385"/>
      <c r="BX36" s="385"/>
      <c r="BY36" s="385">
        <f t="shared" si="5"/>
        <v>0</v>
      </c>
      <c r="BZ36" s="385"/>
      <c r="CA36" s="385"/>
      <c r="CB36" s="385"/>
      <c r="CC36" s="385">
        <f t="shared" si="6"/>
        <v>0</v>
      </c>
      <c r="CD36" s="385"/>
      <c r="CE36" s="385"/>
      <c r="CF36" s="385"/>
      <c r="CG36" s="400">
        <f t="shared" si="7"/>
        <v>0</v>
      </c>
      <c r="CH36" s="401"/>
      <c r="CI36" s="402"/>
      <c r="CJ36" s="382"/>
      <c r="CK36" s="382"/>
      <c r="CL36" s="382"/>
      <c r="CM36" s="382"/>
      <c r="CN36" s="382"/>
      <c r="CO36" s="382"/>
      <c r="CP36" s="383"/>
      <c r="CQ36" s="383"/>
      <c r="CR36" s="383"/>
      <c r="CS36" s="383"/>
      <c r="CT36" s="383"/>
      <c r="CU36" s="383"/>
      <c r="CV36" s="383"/>
      <c r="CW36" s="383"/>
      <c r="CX36" s="384" t="s">
        <v>352</v>
      </c>
      <c r="CY36" s="384"/>
      <c r="CZ36" s="384"/>
      <c r="DA36" s="384" t="s">
        <v>378</v>
      </c>
      <c r="DB36" s="384"/>
      <c r="DC36" s="384"/>
      <c r="DD36" s="383"/>
      <c r="DE36" s="383"/>
      <c r="DF36" s="383"/>
      <c r="DG36" s="383"/>
      <c r="DH36" s="383"/>
      <c r="DI36" s="383"/>
      <c r="DJ36" s="383"/>
      <c r="DK36" s="383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3"/>
      <c r="DY36" s="383"/>
      <c r="DZ36" s="383"/>
      <c r="EA36" s="383"/>
      <c r="EB36" s="382"/>
      <c r="EC36" s="382"/>
      <c r="ED36" s="382"/>
    </row>
    <row r="37" spans="1:134" s="18" customFormat="1" ht="35.25" customHeight="1">
      <c r="A37" s="407" t="s">
        <v>362</v>
      </c>
      <c r="B37" s="407"/>
      <c r="C37" s="407"/>
      <c r="D37" s="394" t="str">
        <f>'приложение 1.1'!D33:W33</f>
        <v>Прокладка КЛ 6кВ 3-102А</v>
      </c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6"/>
      <c r="U37" s="397"/>
      <c r="V37" s="398"/>
      <c r="W37" s="399"/>
      <c r="X37" s="382"/>
      <c r="Y37" s="382"/>
      <c r="Z37" s="382"/>
      <c r="AA37" s="383"/>
      <c r="AB37" s="383"/>
      <c r="AC37" s="383"/>
      <c r="AD37" s="383"/>
      <c r="AE37" s="383"/>
      <c r="AF37" s="383"/>
      <c r="AG37" s="383"/>
      <c r="AH37" s="383"/>
      <c r="AI37" s="384"/>
      <c r="AJ37" s="384"/>
      <c r="AK37" s="384"/>
      <c r="AL37" s="384"/>
      <c r="AM37" s="384"/>
      <c r="AN37" s="384"/>
      <c r="AO37" s="390"/>
      <c r="AP37" s="390"/>
      <c r="AQ37" s="390"/>
      <c r="AR37" s="390"/>
      <c r="AS37" s="390"/>
      <c r="AT37" s="390"/>
      <c r="AU37" s="390"/>
      <c r="AV37" s="390"/>
      <c r="AW37" s="382" t="s">
        <v>377</v>
      </c>
      <c r="AX37" s="382"/>
      <c r="AY37" s="382"/>
      <c r="AZ37" s="382" t="s">
        <v>378</v>
      </c>
      <c r="BA37" s="382"/>
      <c r="BB37" s="382"/>
      <c r="BC37" s="382"/>
      <c r="BD37" s="382"/>
      <c r="BE37" s="382"/>
      <c r="BF37" s="412" t="s">
        <v>380</v>
      </c>
      <c r="BG37" s="413"/>
      <c r="BH37" s="414"/>
      <c r="BI37" s="383">
        <v>1</v>
      </c>
      <c r="BJ37" s="383"/>
      <c r="BK37" s="383"/>
      <c r="BL37" s="383"/>
      <c r="BM37" s="382"/>
      <c r="BN37" s="382"/>
      <c r="BO37" s="382"/>
      <c r="BP37" s="387">
        <f>'приложение 1.1'!AX33</f>
        <v>0</v>
      </c>
      <c r="BQ37" s="388"/>
      <c r="BR37" s="388"/>
      <c r="BS37" s="388"/>
      <c r="BT37" s="389"/>
      <c r="BU37" s="385">
        <f t="shared" si="4"/>
        <v>0</v>
      </c>
      <c r="BV37" s="385"/>
      <c r="BW37" s="385"/>
      <c r="BX37" s="385"/>
      <c r="BY37" s="385">
        <f t="shared" si="5"/>
        <v>0</v>
      </c>
      <c r="BZ37" s="385"/>
      <c r="CA37" s="385"/>
      <c r="CB37" s="385"/>
      <c r="CC37" s="385">
        <f t="shared" si="6"/>
        <v>0</v>
      </c>
      <c r="CD37" s="385"/>
      <c r="CE37" s="385"/>
      <c r="CF37" s="385"/>
      <c r="CG37" s="400">
        <f t="shared" si="7"/>
        <v>0</v>
      </c>
      <c r="CH37" s="401"/>
      <c r="CI37" s="402"/>
      <c r="CJ37" s="382"/>
      <c r="CK37" s="382"/>
      <c r="CL37" s="382"/>
      <c r="CM37" s="382"/>
      <c r="CN37" s="382"/>
      <c r="CO37" s="382"/>
      <c r="CP37" s="383"/>
      <c r="CQ37" s="383"/>
      <c r="CR37" s="383"/>
      <c r="CS37" s="383"/>
      <c r="CT37" s="383"/>
      <c r="CU37" s="383"/>
      <c r="CV37" s="383"/>
      <c r="CW37" s="383"/>
      <c r="CX37" s="384" t="s">
        <v>352</v>
      </c>
      <c r="CY37" s="384"/>
      <c r="CZ37" s="384"/>
      <c r="DA37" s="384" t="s">
        <v>378</v>
      </c>
      <c r="DB37" s="384"/>
      <c r="DC37" s="384"/>
      <c r="DD37" s="383"/>
      <c r="DE37" s="383"/>
      <c r="DF37" s="383"/>
      <c r="DG37" s="383"/>
      <c r="DH37" s="383"/>
      <c r="DI37" s="383"/>
      <c r="DJ37" s="383"/>
      <c r="DK37" s="383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3"/>
      <c r="DY37" s="383"/>
      <c r="DZ37" s="383"/>
      <c r="EA37" s="383"/>
      <c r="EB37" s="382"/>
      <c r="EC37" s="382"/>
      <c r="ED37" s="382"/>
    </row>
    <row r="38" spans="1:134" s="18" customFormat="1" ht="35.25" customHeight="1">
      <c r="A38" s="407" t="s">
        <v>363</v>
      </c>
      <c r="B38" s="407"/>
      <c r="C38" s="407"/>
      <c r="D38" s="394" t="str">
        <f>'приложение 1.1'!D34:W34</f>
        <v>Прокладка КЛ 6кВ 3-102Б</v>
      </c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6"/>
      <c r="U38" s="397"/>
      <c r="V38" s="398"/>
      <c r="W38" s="399"/>
      <c r="X38" s="382"/>
      <c r="Y38" s="382"/>
      <c r="Z38" s="382"/>
      <c r="AA38" s="383"/>
      <c r="AB38" s="383"/>
      <c r="AC38" s="383"/>
      <c r="AD38" s="383"/>
      <c r="AE38" s="383"/>
      <c r="AF38" s="383"/>
      <c r="AG38" s="383"/>
      <c r="AH38" s="383"/>
      <c r="AI38" s="384"/>
      <c r="AJ38" s="384"/>
      <c r="AK38" s="384"/>
      <c r="AL38" s="384"/>
      <c r="AM38" s="384"/>
      <c r="AN38" s="384"/>
      <c r="AO38" s="390"/>
      <c r="AP38" s="390"/>
      <c r="AQ38" s="390"/>
      <c r="AR38" s="390"/>
      <c r="AS38" s="390"/>
      <c r="AT38" s="390"/>
      <c r="AU38" s="390"/>
      <c r="AV38" s="390"/>
      <c r="AW38" s="382" t="s">
        <v>377</v>
      </c>
      <c r="AX38" s="382"/>
      <c r="AY38" s="382"/>
      <c r="AZ38" s="382" t="s">
        <v>378</v>
      </c>
      <c r="BA38" s="382"/>
      <c r="BB38" s="382"/>
      <c r="BC38" s="382"/>
      <c r="BD38" s="382"/>
      <c r="BE38" s="382"/>
      <c r="BF38" s="412" t="s">
        <v>380</v>
      </c>
      <c r="BG38" s="413"/>
      <c r="BH38" s="414"/>
      <c r="BI38" s="383">
        <v>1</v>
      </c>
      <c r="BJ38" s="383"/>
      <c r="BK38" s="383"/>
      <c r="BL38" s="383"/>
      <c r="BM38" s="382"/>
      <c r="BN38" s="382"/>
      <c r="BO38" s="382"/>
      <c r="BP38" s="387">
        <f>'приложение 1.1'!AX34</f>
        <v>0</v>
      </c>
      <c r="BQ38" s="388"/>
      <c r="BR38" s="388"/>
      <c r="BS38" s="388"/>
      <c r="BT38" s="389"/>
      <c r="BU38" s="385">
        <f t="shared" si="4"/>
        <v>0</v>
      </c>
      <c r="BV38" s="385"/>
      <c r="BW38" s="385"/>
      <c r="BX38" s="385"/>
      <c r="BY38" s="385">
        <f t="shared" si="5"/>
        <v>0</v>
      </c>
      <c r="BZ38" s="385"/>
      <c r="CA38" s="385"/>
      <c r="CB38" s="385"/>
      <c r="CC38" s="385">
        <f t="shared" si="6"/>
        <v>0</v>
      </c>
      <c r="CD38" s="385"/>
      <c r="CE38" s="385"/>
      <c r="CF38" s="385"/>
      <c r="CG38" s="400">
        <f t="shared" si="7"/>
        <v>0</v>
      </c>
      <c r="CH38" s="401"/>
      <c r="CI38" s="402"/>
      <c r="CJ38" s="382"/>
      <c r="CK38" s="382"/>
      <c r="CL38" s="382"/>
      <c r="CM38" s="382"/>
      <c r="CN38" s="382"/>
      <c r="CO38" s="382"/>
      <c r="CP38" s="383"/>
      <c r="CQ38" s="383"/>
      <c r="CR38" s="383"/>
      <c r="CS38" s="383"/>
      <c r="CT38" s="383"/>
      <c r="CU38" s="383"/>
      <c r="CV38" s="383"/>
      <c r="CW38" s="383"/>
      <c r="CX38" s="384" t="s">
        <v>352</v>
      </c>
      <c r="CY38" s="384"/>
      <c r="CZ38" s="384"/>
      <c r="DA38" s="384" t="s">
        <v>378</v>
      </c>
      <c r="DB38" s="384"/>
      <c r="DC38" s="384"/>
      <c r="DD38" s="383"/>
      <c r="DE38" s="383"/>
      <c r="DF38" s="383"/>
      <c r="DG38" s="383"/>
      <c r="DH38" s="383"/>
      <c r="DI38" s="383"/>
      <c r="DJ38" s="383"/>
      <c r="DK38" s="383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3"/>
      <c r="DY38" s="383"/>
      <c r="DZ38" s="383"/>
      <c r="EA38" s="383"/>
      <c r="EB38" s="382"/>
      <c r="EC38" s="382"/>
      <c r="ED38" s="382"/>
    </row>
    <row r="39" spans="1:134" s="18" customFormat="1" ht="35.25" customHeight="1">
      <c r="A39" s="407" t="s">
        <v>364</v>
      </c>
      <c r="B39" s="407"/>
      <c r="C39" s="407"/>
      <c r="D39" s="394" t="str">
        <f>'приложение 1.1'!D35:W35</f>
        <v>Замена силовых трансформаторов на ТП-48</v>
      </c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6"/>
      <c r="U39" s="397"/>
      <c r="V39" s="398"/>
      <c r="W39" s="399"/>
      <c r="X39" s="382"/>
      <c r="Y39" s="382"/>
      <c r="Z39" s="382"/>
      <c r="AA39" s="383"/>
      <c r="AB39" s="383"/>
      <c r="AC39" s="383"/>
      <c r="AD39" s="383"/>
      <c r="AE39" s="383"/>
      <c r="AF39" s="383"/>
      <c r="AG39" s="383"/>
      <c r="AH39" s="383"/>
      <c r="AI39" s="384" t="s">
        <v>377</v>
      </c>
      <c r="AJ39" s="384"/>
      <c r="AK39" s="384"/>
      <c r="AL39" s="384" t="s">
        <v>273</v>
      </c>
      <c r="AM39" s="384"/>
      <c r="AN39" s="384"/>
      <c r="AO39" s="390" t="s">
        <v>381</v>
      </c>
      <c r="AP39" s="390"/>
      <c r="AQ39" s="390"/>
      <c r="AR39" s="390"/>
      <c r="AS39" s="390">
        <v>0.64</v>
      </c>
      <c r="AT39" s="390"/>
      <c r="AU39" s="390"/>
      <c r="AV39" s="390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3"/>
      <c r="BJ39" s="383"/>
      <c r="BK39" s="383"/>
      <c r="BL39" s="383"/>
      <c r="BM39" s="382"/>
      <c r="BN39" s="382"/>
      <c r="BO39" s="382"/>
      <c r="BP39" s="387">
        <f>'приложение 1.1'!AX35</f>
        <v>0</v>
      </c>
      <c r="BQ39" s="388"/>
      <c r="BR39" s="388"/>
      <c r="BS39" s="388"/>
      <c r="BT39" s="389"/>
      <c r="BU39" s="385">
        <f aca="true" t="shared" si="8" ref="BU39:BU44">(BP39/100)*6</f>
        <v>0</v>
      </c>
      <c r="BV39" s="385"/>
      <c r="BW39" s="385"/>
      <c r="BX39" s="385"/>
      <c r="BY39" s="385">
        <f aca="true" t="shared" si="9" ref="BY39:BY44">(BP39/100)*33</f>
        <v>0</v>
      </c>
      <c r="BZ39" s="385"/>
      <c r="CA39" s="385"/>
      <c r="CB39" s="385"/>
      <c r="CC39" s="385">
        <f aca="true" t="shared" si="10" ref="CC39:CC44">(BP39/100)*60</f>
        <v>0</v>
      </c>
      <c r="CD39" s="385"/>
      <c r="CE39" s="385"/>
      <c r="CF39" s="385"/>
      <c r="CG39" s="400">
        <f aca="true" t="shared" si="11" ref="CG39:CG44">BP39-BU39-BY39-CC39</f>
        <v>0</v>
      </c>
      <c r="CH39" s="401"/>
      <c r="CI39" s="402"/>
      <c r="CJ39" s="382"/>
      <c r="CK39" s="382"/>
      <c r="CL39" s="382"/>
      <c r="CM39" s="382"/>
      <c r="CN39" s="382"/>
      <c r="CO39" s="382"/>
      <c r="CP39" s="383"/>
      <c r="CQ39" s="383"/>
      <c r="CR39" s="383"/>
      <c r="CS39" s="383"/>
      <c r="CT39" s="383"/>
      <c r="CU39" s="383"/>
      <c r="CV39" s="383"/>
      <c r="CW39" s="383"/>
      <c r="CX39" s="384" t="s">
        <v>278</v>
      </c>
      <c r="CY39" s="384"/>
      <c r="CZ39" s="384"/>
      <c r="DA39" s="384" t="s">
        <v>273</v>
      </c>
      <c r="DB39" s="384"/>
      <c r="DC39" s="384"/>
      <c r="DD39" s="408" t="s">
        <v>382</v>
      </c>
      <c r="DE39" s="409"/>
      <c r="DF39" s="409"/>
      <c r="DG39" s="410"/>
      <c r="DH39" s="383">
        <v>1260</v>
      </c>
      <c r="DI39" s="383"/>
      <c r="DJ39" s="383"/>
      <c r="DK39" s="383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3"/>
      <c r="DY39" s="383"/>
      <c r="DZ39" s="383"/>
      <c r="EA39" s="383"/>
      <c r="EB39" s="382"/>
      <c r="EC39" s="382"/>
      <c r="ED39" s="382"/>
    </row>
    <row r="40" spans="1:134" s="18" customFormat="1" ht="35.25" customHeight="1">
      <c r="A40" s="407" t="s">
        <v>365</v>
      </c>
      <c r="B40" s="407"/>
      <c r="C40" s="407"/>
      <c r="D40" s="394" t="str">
        <f>'приложение 1.1'!D36:W36</f>
        <v>Замена силовых трансформаторов на ТП-185</v>
      </c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6"/>
      <c r="U40" s="397"/>
      <c r="V40" s="398"/>
      <c r="W40" s="399"/>
      <c r="X40" s="382"/>
      <c r="Y40" s="382"/>
      <c r="Z40" s="382"/>
      <c r="AA40" s="383"/>
      <c r="AB40" s="383"/>
      <c r="AC40" s="383"/>
      <c r="AD40" s="383"/>
      <c r="AE40" s="383"/>
      <c r="AF40" s="383"/>
      <c r="AG40" s="383"/>
      <c r="AH40" s="383"/>
      <c r="AI40" s="384" t="s">
        <v>276</v>
      </c>
      <c r="AJ40" s="384"/>
      <c r="AK40" s="384"/>
      <c r="AL40" s="384" t="s">
        <v>273</v>
      </c>
      <c r="AM40" s="384"/>
      <c r="AN40" s="384"/>
      <c r="AO40" s="390" t="s">
        <v>381</v>
      </c>
      <c r="AP40" s="390"/>
      <c r="AQ40" s="390"/>
      <c r="AR40" s="390"/>
      <c r="AS40" s="390">
        <v>0.64</v>
      </c>
      <c r="AT40" s="390"/>
      <c r="AU40" s="390"/>
      <c r="AV40" s="390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3"/>
      <c r="BJ40" s="383"/>
      <c r="BK40" s="383"/>
      <c r="BL40" s="383"/>
      <c r="BM40" s="382"/>
      <c r="BN40" s="382"/>
      <c r="BO40" s="382"/>
      <c r="BP40" s="387">
        <f>'приложение 1.1'!AX36</f>
        <v>0</v>
      </c>
      <c r="BQ40" s="388"/>
      <c r="BR40" s="388"/>
      <c r="BS40" s="388"/>
      <c r="BT40" s="389"/>
      <c r="BU40" s="385">
        <f t="shared" si="8"/>
        <v>0</v>
      </c>
      <c r="BV40" s="385"/>
      <c r="BW40" s="385"/>
      <c r="BX40" s="385"/>
      <c r="BY40" s="385">
        <f t="shared" si="9"/>
        <v>0</v>
      </c>
      <c r="BZ40" s="385"/>
      <c r="CA40" s="385"/>
      <c r="CB40" s="385"/>
      <c r="CC40" s="385">
        <f t="shared" si="10"/>
        <v>0</v>
      </c>
      <c r="CD40" s="385"/>
      <c r="CE40" s="385"/>
      <c r="CF40" s="385"/>
      <c r="CG40" s="400">
        <f t="shared" si="11"/>
        <v>0</v>
      </c>
      <c r="CH40" s="401"/>
      <c r="CI40" s="402"/>
      <c r="CJ40" s="382"/>
      <c r="CK40" s="382"/>
      <c r="CL40" s="382"/>
      <c r="CM40" s="382"/>
      <c r="CN40" s="382"/>
      <c r="CO40" s="382"/>
      <c r="CP40" s="383"/>
      <c r="CQ40" s="383"/>
      <c r="CR40" s="383"/>
      <c r="CS40" s="383"/>
      <c r="CT40" s="383"/>
      <c r="CU40" s="383"/>
      <c r="CV40" s="383"/>
      <c r="CW40" s="383"/>
      <c r="CX40" s="384" t="s">
        <v>278</v>
      </c>
      <c r="CY40" s="384"/>
      <c r="CZ40" s="384"/>
      <c r="DA40" s="384" t="s">
        <v>273</v>
      </c>
      <c r="DB40" s="384"/>
      <c r="DC40" s="384"/>
      <c r="DD40" s="408" t="s">
        <v>382</v>
      </c>
      <c r="DE40" s="409"/>
      <c r="DF40" s="409"/>
      <c r="DG40" s="410"/>
      <c r="DH40" s="383">
        <v>1260</v>
      </c>
      <c r="DI40" s="383"/>
      <c r="DJ40" s="383"/>
      <c r="DK40" s="383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3"/>
      <c r="DY40" s="383"/>
      <c r="DZ40" s="383"/>
      <c r="EA40" s="383"/>
      <c r="EB40" s="382"/>
      <c r="EC40" s="382"/>
      <c r="ED40" s="382"/>
    </row>
    <row r="41" spans="1:134" s="18" customFormat="1" ht="35.25" customHeight="1">
      <c r="A41" s="407" t="s">
        <v>366</v>
      </c>
      <c r="B41" s="407"/>
      <c r="C41" s="407"/>
      <c r="D41" s="394" t="str">
        <f>'приложение 1.1'!D37:W37</f>
        <v>Замена токоограничивающего реактора 6кВ на ПС1М</v>
      </c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6"/>
      <c r="U41" s="397"/>
      <c r="V41" s="398"/>
      <c r="W41" s="399"/>
      <c r="X41" s="382"/>
      <c r="Y41" s="382"/>
      <c r="Z41" s="382"/>
      <c r="AA41" s="383"/>
      <c r="AB41" s="383"/>
      <c r="AC41" s="383"/>
      <c r="AD41" s="383"/>
      <c r="AE41" s="383"/>
      <c r="AF41" s="383"/>
      <c r="AG41" s="383"/>
      <c r="AH41" s="383"/>
      <c r="AI41" s="384" t="s">
        <v>276</v>
      </c>
      <c r="AJ41" s="384"/>
      <c r="AK41" s="384"/>
      <c r="AL41" s="384" t="s">
        <v>273</v>
      </c>
      <c r="AM41" s="384"/>
      <c r="AN41" s="384"/>
      <c r="AO41" s="390" t="s">
        <v>270</v>
      </c>
      <c r="AP41" s="390"/>
      <c r="AQ41" s="390"/>
      <c r="AR41" s="390"/>
      <c r="AS41" s="390" t="s">
        <v>270</v>
      </c>
      <c r="AT41" s="390"/>
      <c r="AU41" s="390"/>
      <c r="AV41" s="390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3"/>
      <c r="BJ41" s="383"/>
      <c r="BK41" s="383"/>
      <c r="BL41" s="383"/>
      <c r="BM41" s="382"/>
      <c r="BN41" s="382"/>
      <c r="BO41" s="382"/>
      <c r="BP41" s="387">
        <f>'приложение 1.1'!AX37</f>
        <v>0.333</v>
      </c>
      <c r="BQ41" s="388"/>
      <c r="BR41" s="388"/>
      <c r="BS41" s="388"/>
      <c r="BT41" s="389"/>
      <c r="BU41" s="385">
        <f t="shared" si="8"/>
        <v>0.01998</v>
      </c>
      <c r="BV41" s="385"/>
      <c r="BW41" s="385"/>
      <c r="BX41" s="385"/>
      <c r="BY41" s="385">
        <f t="shared" si="9"/>
        <v>0.10989</v>
      </c>
      <c r="BZ41" s="385"/>
      <c r="CA41" s="385"/>
      <c r="CB41" s="385"/>
      <c r="CC41" s="385">
        <f t="shared" si="10"/>
        <v>0.1998</v>
      </c>
      <c r="CD41" s="385"/>
      <c r="CE41" s="385"/>
      <c r="CF41" s="385"/>
      <c r="CG41" s="400">
        <f t="shared" si="11"/>
        <v>0.0033300000000000274</v>
      </c>
      <c r="CH41" s="401"/>
      <c r="CI41" s="402"/>
      <c r="CJ41" s="382"/>
      <c r="CK41" s="382"/>
      <c r="CL41" s="382"/>
      <c r="CM41" s="382"/>
      <c r="CN41" s="382"/>
      <c r="CO41" s="382"/>
      <c r="CP41" s="383"/>
      <c r="CQ41" s="383"/>
      <c r="CR41" s="383"/>
      <c r="CS41" s="383"/>
      <c r="CT41" s="383"/>
      <c r="CU41" s="383"/>
      <c r="CV41" s="383"/>
      <c r="CW41" s="383"/>
      <c r="CX41" s="384" t="s">
        <v>352</v>
      </c>
      <c r="CY41" s="384"/>
      <c r="CZ41" s="384"/>
      <c r="DA41" s="384" t="s">
        <v>273</v>
      </c>
      <c r="DB41" s="384"/>
      <c r="DC41" s="384"/>
      <c r="DD41" s="383"/>
      <c r="DE41" s="383"/>
      <c r="DF41" s="383"/>
      <c r="DG41" s="383"/>
      <c r="DH41" s="383"/>
      <c r="DI41" s="383"/>
      <c r="DJ41" s="383"/>
      <c r="DK41" s="383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3"/>
      <c r="DY41" s="383"/>
      <c r="DZ41" s="383"/>
      <c r="EA41" s="383"/>
      <c r="EB41" s="382"/>
      <c r="EC41" s="382"/>
      <c r="ED41" s="382"/>
    </row>
    <row r="42" spans="1:134" s="18" customFormat="1" ht="35.25" customHeight="1">
      <c r="A42" s="407" t="s">
        <v>367</v>
      </c>
      <c r="B42" s="407"/>
      <c r="C42" s="407"/>
      <c r="D42" s="394" t="str">
        <f>'приложение 1.1'!D38:W38</f>
        <v>Замена конструктивных элементов и узлов силового трансформатора Т-1 ПС 2М</v>
      </c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6"/>
      <c r="U42" s="397"/>
      <c r="V42" s="398"/>
      <c r="W42" s="399"/>
      <c r="X42" s="382"/>
      <c r="Y42" s="382"/>
      <c r="Z42" s="382"/>
      <c r="AA42" s="383"/>
      <c r="AB42" s="383"/>
      <c r="AC42" s="383"/>
      <c r="AD42" s="383"/>
      <c r="AE42" s="383"/>
      <c r="AF42" s="383"/>
      <c r="AG42" s="383"/>
      <c r="AH42" s="383"/>
      <c r="AI42" s="384" t="s">
        <v>275</v>
      </c>
      <c r="AJ42" s="384"/>
      <c r="AK42" s="384"/>
      <c r="AL42" s="384" t="s">
        <v>273</v>
      </c>
      <c r="AM42" s="384"/>
      <c r="AN42" s="384"/>
      <c r="AO42" s="390" t="s">
        <v>270</v>
      </c>
      <c r="AP42" s="390"/>
      <c r="AQ42" s="390"/>
      <c r="AR42" s="390"/>
      <c r="AS42" s="390" t="s">
        <v>270</v>
      </c>
      <c r="AT42" s="390"/>
      <c r="AU42" s="390"/>
      <c r="AV42" s="390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3"/>
      <c r="BJ42" s="383"/>
      <c r="BK42" s="383"/>
      <c r="BL42" s="383"/>
      <c r="BM42" s="382"/>
      <c r="BN42" s="382"/>
      <c r="BO42" s="382"/>
      <c r="BP42" s="387">
        <f>'приложение 1.1'!AX38</f>
        <v>3.03</v>
      </c>
      <c r="BQ42" s="388"/>
      <c r="BR42" s="388"/>
      <c r="BS42" s="388"/>
      <c r="BT42" s="389"/>
      <c r="BU42" s="385">
        <f t="shared" si="8"/>
        <v>0.1818</v>
      </c>
      <c r="BV42" s="385"/>
      <c r="BW42" s="385"/>
      <c r="BX42" s="385"/>
      <c r="BY42" s="385">
        <f t="shared" si="9"/>
        <v>0.9998999999999999</v>
      </c>
      <c r="BZ42" s="385"/>
      <c r="CA42" s="385"/>
      <c r="CB42" s="385"/>
      <c r="CC42" s="385">
        <f t="shared" si="10"/>
        <v>1.8179999999999998</v>
      </c>
      <c r="CD42" s="385"/>
      <c r="CE42" s="385"/>
      <c r="CF42" s="385"/>
      <c r="CG42" s="400">
        <f t="shared" si="11"/>
        <v>0.030300000000000216</v>
      </c>
      <c r="CH42" s="401"/>
      <c r="CI42" s="402"/>
      <c r="CJ42" s="382"/>
      <c r="CK42" s="382"/>
      <c r="CL42" s="382"/>
      <c r="CM42" s="382"/>
      <c r="CN42" s="382"/>
      <c r="CO42" s="382"/>
      <c r="CP42" s="383"/>
      <c r="CQ42" s="383"/>
      <c r="CR42" s="383"/>
      <c r="CS42" s="383"/>
      <c r="CT42" s="383"/>
      <c r="CU42" s="383"/>
      <c r="CV42" s="383"/>
      <c r="CW42" s="383"/>
      <c r="CX42" s="384" t="s">
        <v>278</v>
      </c>
      <c r="CY42" s="384"/>
      <c r="CZ42" s="384"/>
      <c r="DA42" s="384" t="s">
        <v>273</v>
      </c>
      <c r="DB42" s="384"/>
      <c r="DC42" s="384"/>
      <c r="DD42" s="383"/>
      <c r="DE42" s="383"/>
      <c r="DF42" s="383"/>
      <c r="DG42" s="383"/>
      <c r="DH42" s="383"/>
      <c r="DI42" s="383"/>
      <c r="DJ42" s="383"/>
      <c r="DK42" s="383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3"/>
      <c r="DY42" s="383"/>
      <c r="DZ42" s="383"/>
      <c r="EA42" s="383"/>
      <c r="EB42" s="382"/>
      <c r="EC42" s="382"/>
      <c r="ED42" s="382"/>
    </row>
    <row r="43" spans="1:134" s="18" customFormat="1" ht="35.25" customHeight="1">
      <c r="A43" s="407" t="s">
        <v>368</v>
      </c>
      <c r="B43" s="407"/>
      <c r="C43" s="407"/>
      <c r="D43" s="394" t="str">
        <f>'приложение 1.1'!D39:W39</f>
        <v>Замена конструктивных элементов и узлов силового трансформатора Т-1 ПС 3М</v>
      </c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6"/>
      <c r="U43" s="397"/>
      <c r="V43" s="398"/>
      <c r="W43" s="399"/>
      <c r="X43" s="382"/>
      <c r="Y43" s="382"/>
      <c r="Z43" s="382"/>
      <c r="AA43" s="383"/>
      <c r="AB43" s="383"/>
      <c r="AC43" s="383"/>
      <c r="AD43" s="383"/>
      <c r="AE43" s="383"/>
      <c r="AF43" s="383"/>
      <c r="AG43" s="383"/>
      <c r="AH43" s="383"/>
      <c r="AI43" s="384" t="s">
        <v>302</v>
      </c>
      <c r="AJ43" s="384"/>
      <c r="AK43" s="384"/>
      <c r="AL43" s="384" t="s">
        <v>273</v>
      </c>
      <c r="AM43" s="384"/>
      <c r="AN43" s="384"/>
      <c r="AO43" s="390" t="s">
        <v>270</v>
      </c>
      <c r="AP43" s="390"/>
      <c r="AQ43" s="390"/>
      <c r="AR43" s="390"/>
      <c r="AS43" s="390" t="s">
        <v>270</v>
      </c>
      <c r="AT43" s="390"/>
      <c r="AU43" s="390"/>
      <c r="AV43" s="390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3"/>
      <c r="BJ43" s="383"/>
      <c r="BK43" s="383"/>
      <c r="BL43" s="383"/>
      <c r="BM43" s="382"/>
      <c r="BN43" s="382"/>
      <c r="BO43" s="382"/>
      <c r="BP43" s="387">
        <f>'приложение 1.1'!AX39</f>
        <v>3.73</v>
      </c>
      <c r="BQ43" s="388"/>
      <c r="BR43" s="388"/>
      <c r="BS43" s="388"/>
      <c r="BT43" s="389"/>
      <c r="BU43" s="385">
        <f t="shared" si="8"/>
        <v>0.2238</v>
      </c>
      <c r="BV43" s="385"/>
      <c r="BW43" s="385"/>
      <c r="BX43" s="385"/>
      <c r="BY43" s="385">
        <f t="shared" si="9"/>
        <v>1.2309</v>
      </c>
      <c r="BZ43" s="385"/>
      <c r="CA43" s="385"/>
      <c r="CB43" s="385"/>
      <c r="CC43" s="385">
        <f t="shared" si="10"/>
        <v>2.238</v>
      </c>
      <c r="CD43" s="385"/>
      <c r="CE43" s="385"/>
      <c r="CF43" s="385"/>
      <c r="CG43" s="400">
        <f t="shared" si="11"/>
        <v>0.03729999999999967</v>
      </c>
      <c r="CH43" s="401"/>
      <c r="CI43" s="402"/>
      <c r="CJ43" s="382"/>
      <c r="CK43" s="382"/>
      <c r="CL43" s="382"/>
      <c r="CM43" s="382"/>
      <c r="CN43" s="382"/>
      <c r="CO43" s="382"/>
      <c r="CP43" s="383"/>
      <c r="CQ43" s="383"/>
      <c r="CR43" s="383"/>
      <c r="CS43" s="383"/>
      <c r="CT43" s="383"/>
      <c r="CU43" s="383"/>
      <c r="CV43" s="383"/>
      <c r="CW43" s="383"/>
      <c r="CX43" s="384" t="s">
        <v>278</v>
      </c>
      <c r="CY43" s="384"/>
      <c r="CZ43" s="384"/>
      <c r="DA43" s="384" t="s">
        <v>273</v>
      </c>
      <c r="DB43" s="384"/>
      <c r="DC43" s="384"/>
      <c r="DD43" s="383"/>
      <c r="DE43" s="383"/>
      <c r="DF43" s="383"/>
      <c r="DG43" s="383"/>
      <c r="DH43" s="383"/>
      <c r="DI43" s="383"/>
      <c r="DJ43" s="383"/>
      <c r="DK43" s="383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3"/>
      <c r="DY43" s="383"/>
      <c r="DZ43" s="383"/>
      <c r="EA43" s="383"/>
      <c r="EB43" s="382"/>
      <c r="EC43" s="382"/>
      <c r="ED43" s="382"/>
    </row>
    <row r="44" spans="1:134" s="18" customFormat="1" ht="35.25" customHeight="1">
      <c r="A44" s="407" t="s">
        <v>369</v>
      </c>
      <c r="B44" s="407"/>
      <c r="C44" s="407"/>
      <c r="D44" s="394" t="str">
        <f>'приложение 1.1'!D40:W40</f>
        <v>ПС 220кВ 1М замена оборудования ячеек 110кВ Т-1, Т-2</v>
      </c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6"/>
      <c r="U44" s="397"/>
      <c r="V44" s="398"/>
      <c r="W44" s="399"/>
      <c r="X44" s="382"/>
      <c r="Y44" s="382"/>
      <c r="Z44" s="382"/>
      <c r="AA44" s="383"/>
      <c r="AB44" s="383"/>
      <c r="AC44" s="383"/>
      <c r="AD44" s="383"/>
      <c r="AE44" s="383"/>
      <c r="AF44" s="383"/>
      <c r="AG44" s="383"/>
      <c r="AH44" s="383"/>
      <c r="AI44" s="384" t="s">
        <v>276</v>
      </c>
      <c r="AJ44" s="384"/>
      <c r="AK44" s="384"/>
      <c r="AL44" s="384" t="s">
        <v>273</v>
      </c>
      <c r="AM44" s="384"/>
      <c r="AN44" s="384"/>
      <c r="AO44" s="390" t="s">
        <v>270</v>
      </c>
      <c r="AP44" s="390"/>
      <c r="AQ44" s="390"/>
      <c r="AR44" s="390"/>
      <c r="AS44" s="390" t="s">
        <v>270</v>
      </c>
      <c r="AT44" s="390"/>
      <c r="AU44" s="390"/>
      <c r="AV44" s="390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3"/>
      <c r="BJ44" s="383"/>
      <c r="BK44" s="383"/>
      <c r="BL44" s="383"/>
      <c r="BM44" s="382"/>
      <c r="BN44" s="382"/>
      <c r="BO44" s="382"/>
      <c r="BP44" s="387">
        <f>'приложение 1.1'!AX40</f>
        <v>8.797</v>
      </c>
      <c r="BQ44" s="388"/>
      <c r="BR44" s="388"/>
      <c r="BS44" s="388"/>
      <c r="BT44" s="389"/>
      <c r="BU44" s="385">
        <f t="shared" si="8"/>
        <v>0.5278200000000001</v>
      </c>
      <c r="BV44" s="385"/>
      <c r="BW44" s="385"/>
      <c r="BX44" s="385"/>
      <c r="BY44" s="385">
        <f t="shared" si="9"/>
        <v>2.90301</v>
      </c>
      <c r="BZ44" s="385"/>
      <c r="CA44" s="385"/>
      <c r="CB44" s="385"/>
      <c r="CC44" s="385">
        <f t="shared" si="10"/>
        <v>5.2782</v>
      </c>
      <c r="CD44" s="385"/>
      <c r="CE44" s="385"/>
      <c r="CF44" s="385"/>
      <c r="CG44" s="400">
        <f t="shared" si="11"/>
        <v>0.08797000000000033</v>
      </c>
      <c r="CH44" s="401"/>
      <c r="CI44" s="402"/>
      <c r="CJ44" s="382"/>
      <c r="CK44" s="382"/>
      <c r="CL44" s="382"/>
      <c r="CM44" s="382"/>
      <c r="CN44" s="382"/>
      <c r="CO44" s="382"/>
      <c r="CP44" s="383"/>
      <c r="CQ44" s="383"/>
      <c r="CR44" s="383"/>
      <c r="CS44" s="383"/>
      <c r="CT44" s="383"/>
      <c r="CU44" s="383"/>
      <c r="CV44" s="383"/>
      <c r="CW44" s="383"/>
      <c r="CX44" s="384" t="s">
        <v>279</v>
      </c>
      <c r="CY44" s="384"/>
      <c r="CZ44" s="384"/>
      <c r="DA44" s="384" t="s">
        <v>273</v>
      </c>
      <c r="DB44" s="384"/>
      <c r="DC44" s="384"/>
      <c r="DD44" s="383"/>
      <c r="DE44" s="383"/>
      <c r="DF44" s="383"/>
      <c r="DG44" s="383"/>
      <c r="DH44" s="383"/>
      <c r="DI44" s="383"/>
      <c r="DJ44" s="383"/>
      <c r="DK44" s="383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3"/>
      <c r="DY44" s="383"/>
      <c r="DZ44" s="383"/>
      <c r="EA44" s="383"/>
      <c r="EB44" s="382"/>
      <c r="EC44" s="382"/>
      <c r="ED44" s="382"/>
    </row>
    <row r="45" spans="1:134" s="18" customFormat="1" ht="77.25" customHeight="1">
      <c r="A45" s="407" t="s">
        <v>370</v>
      </c>
      <c r="B45" s="407"/>
      <c r="C45" s="407"/>
      <c r="D45" s="394" t="str">
        <f>'приложение 1.1'!D41:W41</f>
        <v>Замена конструктивных элементов Т-2 2М и Т-2 3М</v>
      </c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6"/>
      <c r="U45" s="397"/>
      <c r="V45" s="398"/>
      <c r="W45" s="399"/>
      <c r="X45" s="382"/>
      <c r="Y45" s="382"/>
      <c r="Z45" s="382"/>
      <c r="AA45" s="383"/>
      <c r="AB45" s="383"/>
      <c r="AC45" s="383"/>
      <c r="AD45" s="383"/>
      <c r="AE45" s="383"/>
      <c r="AF45" s="383"/>
      <c r="AG45" s="383"/>
      <c r="AH45" s="383"/>
      <c r="AI45" s="384" t="s">
        <v>270</v>
      </c>
      <c r="AJ45" s="384"/>
      <c r="AK45" s="384"/>
      <c r="AL45" s="384" t="s">
        <v>273</v>
      </c>
      <c r="AM45" s="384"/>
      <c r="AN45" s="384"/>
      <c r="AO45" s="390" t="s">
        <v>270</v>
      </c>
      <c r="AP45" s="390"/>
      <c r="AQ45" s="390"/>
      <c r="AR45" s="390"/>
      <c r="AS45" s="390" t="s">
        <v>270</v>
      </c>
      <c r="AT45" s="390"/>
      <c r="AU45" s="390"/>
      <c r="AV45" s="390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3"/>
      <c r="BJ45" s="383"/>
      <c r="BK45" s="383"/>
      <c r="BL45" s="383"/>
      <c r="BM45" s="382"/>
      <c r="BN45" s="382"/>
      <c r="BO45" s="382"/>
      <c r="BP45" s="387">
        <f>'приложение 1.1'!AX41</f>
        <v>4.84</v>
      </c>
      <c r="BQ45" s="388"/>
      <c r="BR45" s="388"/>
      <c r="BS45" s="388"/>
      <c r="BT45" s="389"/>
      <c r="BU45" s="385">
        <f>(BP45/100)*6</f>
        <v>0.2904</v>
      </c>
      <c r="BV45" s="385"/>
      <c r="BW45" s="385"/>
      <c r="BX45" s="385"/>
      <c r="BY45" s="385">
        <f>(BP45/100)*33</f>
        <v>1.5972</v>
      </c>
      <c r="BZ45" s="385"/>
      <c r="CA45" s="385"/>
      <c r="CB45" s="385"/>
      <c r="CC45" s="385">
        <f>(BP45/100)*60</f>
        <v>2.904</v>
      </c>
      <c r="CD45" s="385"/>
      <c r="CE45" s="385"/>
      <c r="CF45" s="385"/>
      <c r="CG45" s="400">
        <f>BP45-BU45-BY45-CC45</f>
        <v>0.0484</v>
      </c>
      <c r="CH45" s="401"/>
      <c r="CI45" s="402"/>
      <c r="CJ45" s="382"/>
      <c r="CK45" s="382"/>
      <c r="CL45" s="382"/>
      <c r="CM45" s="382"/>
      <c r="CN45" s="382"/>
      <c r="CO45" s="382"/>
      <c r="CP45" s="383"/>
      <c r="CQ45" s="383"/>
      <c r="CR45" s="383"/>
      <c r="CS45" s="383"/>
      <c r="CT45" s="383"/>
      <c r="CU45" s="383"/>
      <c r="CV45" s="383"/>
      <c r="CW45" s="383"/>
      <c r="CX45" s="384" t="s">
        <v>351</v>
      </c>
      <c r="CY45" s="384"/>
      <c r="CZ45" s="384"/>
      <c r="DA45" s="384" t="s">
        <v>273</v>
      </c>
      <c r="DB45" s="384"/>
      <c r="DC45" s="384"/>
      <c r="DD45" s="383"/>
      <c r="DE45" s="383"/>
      <c r="DF45" s="383"/>
      <c r="DG45" s="383"/>
      <c r="DH45" s="383"/>
      <c r="DI45" s="383"/>
      <c r="DJ45" s="383"/>
      <c r="DK45" s="383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3"/>
      <c r="DY45" s="383"/>
      <c r="DZ45" s="383"/>
      <c r="EA45" s="383"/>
      <c r="EB45" s="382"/>
      <c r="EC45" s="382"/>
      <c r="ED45" s="382"/>
    </row>
    <row r="46" spans="1:134" s="17" customFormat="1" ht="11.25" customHeight="1">
      <c r="A46" s="456" t="s">
        <v>16</v>
      </c>
      <c r="B46" s="457"/>
      <c r="C46" s="458"/>
      <c r="D46" s="468" t="s">
        <v>112</v>
      </c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56" t="s">
        <v>270</v>
      </c>
      <c r="V46" s="457"/>
      <c r="W46" s="458"/>
      <c r="X46" s="456" t="s">
        <v>270</v>
      </c>
      <c r="Y46" s="457"/>
      <c r="Z46" s="458"/>
      <c r="AA46" s="450" t="s">
        <v>270</v>
      </c>
      <c r="AB46" s="451"/>
      <c r="AC46" s="451"/>
      <c r="AD46" s="452"/>
      <c r="AE46" s="450" t="s">
        <v>270</v>
      </c>
      <c r="AF46" s="451"/>
      <c r="AG46" s="451"/>
      <c r="AH46" s="452"/>
      <c r="AI46" s="456" t="s">
        <v>270</v>
      </c>
      <c r="AJ46" s="457"/>
      <c r="AK46" s="458"/>
      <c r="AL46" s="456" t="s">
        <v>270</v>
      </c>
      <c r="AM46" s="457"/>
      <c r="AN46" s="458"/>
      <c r="AO46" s="462" t="s">
        <v>270</v>
      </c>
      <c r="AP46" s="463"/>
      <c r="AQ46" s="463"/>
      <c r="AR46" s="464"/>
      <c r="AS46" s="462" t="s">
        <v>270</v>
      </c>
      <c r="AT46" s="463"/>
      <c r="AU46" s="463"/>
      <c r="AV46" s="464"/>
      <c r="AW46" s="456" t="s">
        <v>270</v>
      </c>
      <c r="AX46" s="457"/>
      <c r="AY46" s="458"/>
      <c r="AZ46" s="456" t="s">
        <v>270</v>
      </c>
      <c r="BA46" s="457"/>
      <c r="BB46" s="458"/>
      <c r="BC46" s="456" t="s">
        <v>270</v>
      </c>
      <c r="BD46" s="457"/>
      <c r="BE46" s="458"/>
      <c r="BF46" s="456" t="s">
        <v>270</v>
      </c>
      <c r="BG46" s="457"/>
      <c r="BH46" s="458"/>
      <c r="BI46" s="450" t="s">
        <v>270</v>
      </c>
      <c r="BJ46" s="451"/>
      <c r="BK46" s="451"/>
      <c r="BL46" s="452"/>
      <c r="BM46" s="456" t="s">
        <v>270</v>
      </c>
      <c r="BN46" s="457"/>
      <c r="BO46" s="458"/>
      <c r="BP46" s="450" t="s">
        <v>270</v>
      </c>
      <c r="BQ46" s="451"/>
      <c r="BR46" s="451"/>
      <c r="BS46" s="451"/>
      <c r="BT46" s="452"/>
      <c r="BU46" s="471" t="s">
        <v>270</v>
      </c>
      <c r="BV46" s="472"/>
      <c r="BW46" s="472"/>
      <c r="BX46" s="473"/>
      <c r="BY46" s="471" t="s">
        <v>270</v>
      </c>
      <c r="BZ46" s="472"/>
      <c r="CA46" s="472"/>
      <c r="CB46" s="473"/>
      <c r="CC46" s="471" t="s">
        <v>270</v>
      </c>
      <c r="CD46" s="472"/>
      <c r="CE46" s="472"/>
      <c r="CF46" s="473"/>
      <c r="CG46" s="450" t="s">
        <v>270</v>
      </c>
      <c r="CH46" s="451"/>
      <c r="CI46" s="452"/>
      <c r="CJ46" s="456" t="s">
        <v>270</v>
      </c>
      <c r="CK46" s="457"/>
      <c r="CL46" s="458"/>
      <c r="CM46" s="456" t="s">
        <v>270</v>
      </c>
      <c r="CN46" s="457"/>
      <c r="CO46" s="458"/>
      <c r="CP46" s="450" t="s">
        <v>270</v>
      </c>
      <c r="CQ46" s="451"/>
      <c r="CR46" s="451"/>
      <c r="CS46" s="452"/>
      <c r="CT46" s="450" t="s">
        <v>270</v>
      </c>
      <c r="CU46" s="451"/>
      <c r="CV46" s="451"/>
      <c r="CW46" s="452"/>
      <c r="CX46" s="456" t="s">
        <v>270</v>
      </c>
      <c r="CY46" s="457"/>
      <c r="CZ46" s="458"/>
      <c r="DA46" s="456" t="s">
        <v>270</v>
      </c>
      <c r="DB46" s="457"/>
      <c r="DC46" s="458"/>
      <c r="DD46" s="450" t="s">
        <v>270</v>
      </c>
      <c r="DE46" s="451"/>
      <c r="DF46" s="451"/>
      <c r="DG46" s="452"/>
      <c r="DH46" s="450" t="s">
        <v>270</v>
      </c>
      <c r="DI46" s="451"/>
      <c r="DJ46" s="451"/>
      <c r="DK46" s="452"/>
      <c r="DL46" s="456" t="s">
        <v>270</v>
      </c>
      <c r="DM46" s="457"/>
      <c r="DN46" s="458"/>
      <c r="DO46" s="456" t="s">
        <v>270</v>
      </c>
      <c r="DP46" s="457"/>
      <c r="DQ46" s="458"/>
      <c r="DR46" s="456" t="s">
        <v>270</v>
      </c>
      <c r="DS46" s="457"/>
      <c r="DT46" s="458"/>
      <c r="DU46" s="456" t="s">
        <v>270</v>
      </c>
      <c r="DV46" s="457"/>
      <c r="DW46" s="458"/>
      <c r="DX46" s="450" t="s">
        <v>270</v>
      </c>
      <c r="DY46" s="451"/>
      <c r="DZ46" s="451"/>
      <c r="EA46" s="452"/>
      <c r="EB46" s="456" t="s">
        <v>270</v>
      </c>
      <c r="EC46" s="457"/>
      <c r="ED46" s="458"/>
    </row>
    <row r="47" spans="1:134" s="17" customFormat="1" ht="11.25" customHeight="1">
      <c r="A47" s="459"/>
      <c r="B47" s="460"/>
      <c r="C47" s="461"/>
      <c r="D47" s="477" t="s">
        <v>113</v>
      </c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9"/>
      <c r="U47" s="459"/>
      <c r="V47" s="460"/>
      <c r="W47" s="461"/>
      <c r="X47" s="459"/>
      <c r="Y47" s="460"/>
      <c r="Z47" s="461"/>
      <c r="AA47" s="453"/>
      <c r="AB47" s="454"/>
      <c r="AC47" s="454"/>
      <c r="AD47" s="455"/>
      <c r="AE47" s="453"/>
      <c r="AF47" s="454"/>
      <c r="AG47" s="454"/>
      <c r="AH47" s="455"/>
      <c r="AI47" s="459"/>
      <c r="AJ47" s="460"/>
      <c r="AK47" s="461"/>
      <c r="AL47" s="459"/>
      <c r="AM47" s="460"/>
      <c r="AN47" s="461"/>
      <c r="AO47" s="465"/>
      <c r="AP47" s="466"/>
      <c r="AQ47" s="466"/>
      <c r="AR47" s="467"/>
      <c r="AS47" s="465"/>
      <c r="AT47" s="466"/>
      <c r="AU47" s="466"/>
      <c r="AV47" s="467"/>
      <c r="AW47" s="459"/>
      <c r="AX47" s="460"/>
      <c r="AY47" s="461"/>
      <c r="AZ47" s="459"/>
      <c r="BA47" s="460"/>
      <c r="BB47" s="461"/>
      <c r="BC47" s="459"/>
      <c r="BD47" s="460"/>
      <c r="BE47" s="461"/>
      <c r="BF47" s="459"/>
      <c r="BG47" s="460"/>
      <c r="BH47" s="461"/>
      <c r="BI47" s="453"/>
      <c r="BJ47" s="454"/>
      <c r="BK47" s="454"/>
      <c r="BL47" s="455"/>
      <c r="BM47" s="459"/>
      <c r="BN47" s="460"/>
      <c r="BO47" s="461"/>
      <c r="BP47" s="453"/>
      <c r="BQ47" s="454"/>
      <c r="BR47" s="454"/>
      <c r="BS47" s="454"/>
      <c r="BT47" s="455"/>
      <c r="BU47" s="474"/>
      <c r="BV47" s="475"/>
      <c r="BW47" s="475"/>
      <c r="BX47" s="476"/>
      <c r="BY47" s="474"/>
      <c r="BZ47" s="475"/>
      <c r="CA47" s="475"/>
      <c r="CB47" s="476"/>
      <c r="CC47" s="474"/>
      <c r="CD47" s="475"/>
      <c r="CE47" s="475"/>
      <c r="CF47" s="476"/>
      <c r="CG47" s="453"/>
      <c r="CH47" s="454"/>
      <c r="CI47" s="455"/>
      <c r="CJ47" s="459"/>
      <c r="CK47" s="460"/>
      <c r="CL47" s="461"/>
      <c r="CM47" s="459"/>
      <c r="CN47" s="460"/>
      <c r="CO47" s="461"/>
      <c r="CP47" s="453"/>
      <c r="CQ47" s="454"/>
      <c r="CR47" s="454"/>
      <c r="CS47" s="455"/>
      <c r="CT47" s="453"/>
      <c r="CU47" s="454"/>
      <c r="CV47" s="454"/>
      <c r="CW47" s="455"/>
      <c r="CX47" s="459"/>
      <c r="CY47" s="460"/>
      <c r="CZ47" s="461"/>
      <c r="DA47" s="459"/>
      <c r="DB47" s="460"/>
      <c r="DC47" s="461"/>
      <c r="DD47" s="453"/>
      <c r="DE47" s="454"/>
      <c r="DF47" s="454"/>
      <c r="DG47" s="455"/>
      <c r="DH47" s="453"/>
      <c r="DI47" s="454"/>
      <c r="DJ47" s="454"/>
      <c r="DK47" s="455"/>
      <c r="DL47" s="459"/>
      <c r="DM47" s="460"/>
      <c r="DN47" s="461"/>
      <c r="DO47" s="459"/>
      <c r="DP47" s="460"/>
      <c r="DQ47" s="461"/>
      <c r="DR47" s="459"/>
      <c r="DS47" s="460"/>
      <c r="DT47" s="461"/>
      <c r="DU47" s="459"/>
      <c r="DV47" s="460"/>
      <c r="DW47" s="461"/>
      <c r="DX47" s="453"/>
      <c r="DY47" s="454"/>
      <c r="DZ47" s="454"/>
      <c r="EA47" s="455"/>
      <c r="EB47" s="459"/>
      <c r="EC47" s="460"/>
      <c r="ED47" s="461"/>
    </row>
    <row r="48" spans="1:134" s="19" customFormat="1" ht="10.5">
      <c r="A48" s="456" t="s">
        <v>17</v>
      </c>
      <c r="B48" s="457"/>
      <c r="C48" s="458"/>
      <c r="D48" s="468" t="s">
        <v>47</v>
      </c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33"/>
      <c r="V48" s="434"/>
      <c r="W48" s="435"/>
      <c r="X48" s="433"/>
      <c r="Y48" s="434"/>
      <c r="Z48" s="435"/>
      <c r="AA48" s="439"/>
      <c r="AB48" s="440"/>
      <c r="AC48" s="440"/>
      <c r="AD48" s="441"/>
      <c r="AE48" s="439"/>
      <c r="AF48" s="440"/>
      <c r="AG48" s="440"/>
      <c r="AH48" s="441"/>
      <c r="AI48" s="456"/>
      <c r="AJ48" s="457"/>
      <c r="AK48" s="458"/>
      <c r="AL48" s="433"/>
      <c r="AM48" s="434"/>
      <c r="AN48" s="435"/>
      <c r="AO48" s="462"/>
      <c r="AP48" s="463"/>
      <c r="AQ48" s="463"/>
      <c r="AR48" s="464"/>
      <c r="AS48" s="462"/>
      <c r="AT48" s="463"/>
      <c r="AU48" s="463"/>
      <c r="AV48" s="464"/>
      <c r="AW48" s="433"/>
      <c r="AX48" s="434"/>
      <c r="AY48" s="435"/>
      <c r="AZ48" s="433"/>
      <c r="BA48" s="434"/>
      <c r="BB48" s="435"/>
      <c r="BC48" s="433"/>
      <c r="BD48" s="434"/>
      <c r="BE48" s="435"/>
      <c r="BF48" s="433"/>
      <c r="BG48" s="434"/>
      <c r="BH48" s="435"/>
      <c r="BI48" s="439"/>
      <c r="BJ48" s="440"/>
      <c r="BK48" s="440"/>
      <c r="BL48" s="441"/>
      <c r="BM48" s="433"/>
      <c r="BN48" s="434"/>
      <c r="BO48" s="435"/>
      <c r="BP48" s="450"/>
      <c r="BQ48" s="451"/>
      <c r="BR48" s="451"/>
      <c r="BS48" s="451"/>
      <c r="BT48" s="452"/>
      <c r="BU48" s="471"/>
      <c r="BV48" s="472"/>
      <c r="BW48" s="472"/>
      <c r="BX48" s="473"/>
      <c r="BY48" s="471"/>
      <c r="BZ48" s="472"/>
      <c r="CA48" s="472"/>
      <c r="CB48" s="473"/>
      <c r="CC48" s="471"/>
      <c r="CD48" s="472"/>
      <c r="CE48" s="472"/>
      <c r="CF48" s="473"/>
      <c r="CG48" s="439"/>
      <c r="CH48" s="440"/>
      <c r="CI48" s="441"/>
      <c r="CJ48" s="433"/>
      <c r="CK48" s="434"/>
      <c r="CL48" s="435"/>
      <c r="CM48" s="433"/>
      <c r="CN48" s="434"/>
      <c r="CO48" s="435"/>
      <c r="CP48" s="439"/>
      <c r="CQ48" s="440"/>
      <c r="CR48" s="440"/>
      <c r="CS48" s="441"/>
      <c r="CT48" s="439"/>
      <c r="CU48" s="440"/>
      <c r="CV48" s="440"/>
      <c r="CW48" s="441"/>
      <c r="CX48" s="433"/>
      <c r="CY48" s="434"/>
      <c r="CZ48" s="435"/>
      <c r="DA48" s="456"/>
      <c r="DB48" s="457"/>
      <c r="DC48" s="458"/>
      <c r="DD48" s="439"/>
      <c r="DE48" s="440"/>
      <c r="DF48" s="440"/>
      <c r="DG48" s="441"/>
      <c r="DH48" s="439"/>
      <c r="DI48" s="440"/>
      <c r="DJ48" s="440"/>
      <c r="DK48" s="441"/>
      <c r="DL48" s="433"/>
      <c r="DM48" s="434"/>
      <c r="DN48" s="435"/>
      <c r="DO48" s="433"/>
      <c r="DP48" s="434"/>
      <c r="DQ48" s="435"/>
      <c r="DR48" s="433"/>
      <c r="DS48" s="434"/>
      <c r="DT48" s="435"/>
      <c r="DU48" s="433"/>
      <c r="DV48" s="434"/>
      <c r="DW48" s="435"/>
      <c r="DX48" s="439"/>
      <c r="DY48" s="440"/>
      <c r="DZ48" s="440"/>
      <c r="EA48" s="441"/>
      <c r="EB48" s="433"/>
      <c r="EC48" s="434"/>
      <c r="ED48" s="435"/>
    </row>
    <row r="49" spans="1:134" s="19" customFormat="1" ht="11.25" customHeight="1">
      <c r="A49" s="459"/>
      <c r="B49" s="460"/>
      <c r="C49" s="461"/>
      <c r="D49" s="477" t="s">
        <v>48</v>
      </c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9"/>
      <c r="U49" s="436"/>
      <c r="V49" s="437"/>
      <c r="W49" s="438"/>
      <c r="X49" s="436"/>
      <c r="Y49" s="437"/>
      <c r="Z49" s="438"/>
      <c r="AA49" s="442"/>
      <c r="AB49" s="443"/>
      <c r="AC49" s="443"/>
      <c r="AD49" s="444"/>
      <c r="AE49" s="442"/>
      <c r="AF49" s="443"/>
      <c r="AG49" s="443"/>
      <c r="AH49" s="444"/>
      <c r="AI49" s="459"/>
      <c r="AJ49" s="460"/>
      <c r="AK49" s="461"/>
      <c r="AL49" s="436"/>
      <c r="AM49" s="437"/>
      <c r="AN49" s="438"/>
      <c r="AO49" s="465"/>
      <c r="AP49" s="466"/>
      <c r="AQ49" s="466"/>
      <c r="AR49" s="467"/>
      <c r="AS49" s="465"/>
      <c r="AT49" s="466"/>
      <c r="AU49" s="466"/>
      <c r="AV49" s="467"/>
      <c r="AW49" s="436"/>
      <c r="AX49" s="437"/>
      <c r="AY49" s="438"/>
      <c r="AZ49" s="436"/>
      <c r="BA49" s="437"/>
      <c r="BB49" s="438"/>
      <c r="BC49" s="436"/>
      <c r="BD49" s="437"/>
      <c r="BE49" s="438"/>
      <c r="BF49" s="436"/>
      <c r="BG49" s="437"/>
      <c r="BH49" s="438"/>
      <c r="BI49" s="442"/>
      <c r="BJ49" s="443"/>
      <c r="BK49" s="443"/>
      <c r="BL49" s="444"/>
      <c r="BM49" s="436"/>
      <c r="BN49" s="437"/>
      <c r="BO49" s="438"/>
      <c r="BP49" s="453"/>
      <c r="BQ49" s="454"/>
      <c r="BR49" s="454"/>
      <c r="BS49" s="454"/>
      <c r="BT49" s="455"/>
      <c r="BU49" s="474"/>
      <c r="BV49" s="475"/>
      <c r="BW49" s="475"/>
      <c r="BX49" s="476"/>
      <c r="BY49" s="474"/>
      <c r="BZ49" s="475"/>
      <c r="CA49" s="475"/>
      <c r="CB49" s="476"/>
      <c r="CC49" s="474"/>
      <c r="CD49" s="475"/>
      <c r="CE49" s="475"/>
      <c r="CF49" s="476"/>
      <c r="CG49" s="442"/>
      <c r="CH49" s="443"/>
      <c r="CI49" s="444"/>
      <c r="CJ49" s="436"/>
      <c r="CK49" s="437"/>
      <c r="CL49" s="438"/>
      <c r="CM49" s="436"/>
      <c r="CN49" s="437"/>
      <c r="CO49" s="438"/>
      <c r="CP49" s="442"/>
      <c r="CQ49" s="443"/>
      <c r="CR49" s="443"/>
      <c r="CS49" s="444"/>
      <c r="CT49" s="442"/>
      <c r="CU49" s="443"/>
      <c r="CV49" s="443"/>
      <c r="CW49" s="444"/>
      <c r="CX49" s="436"/>
      <c r="CY49" s="437"/>
      <c r="CZ49" s="438"/>
      <c r="DA49" s="459"/>
      <c r="DB49" s="460"/>
      <c r="DC49" s="461"/>
      <c r="DD49" s="442"/>
      <c r="DE49" s="443"/>
      <c r="DF49" s="443"/>
      <c r="DG49" s="444"/>
      <c r="DH49" s="442"/>
      <c r="DI49" s="443"/>
      <c r="DJ49" s="443"/>
      <c r="DK49" s="444"/>
      <c r="DL49" s="436"/>
      <c r="DM49" s="437"/>
      <c r="DN49" s="438"/>
      <c r="DO49" s="436"/>
      <c r="DP49" s="437"/>
      <c r="DQ49" s="438"/>
      <c r="DR49" s="436"/>
      <c r="DS49" s="437"/>
      <c r="DT49" s="438"/>
      <c r="DU49" s="436"/>
      <c r="DV49" s="437"/>
      <c r="DW49" s="438"/>
      <c r="DX49" s="442"/>
      <c r="DY49" s="443"/>
      <c r="DZ49" s="443"/>
      <c r="EA49" s="444"/>
      <c r="EB49" s="436"/>
      <c r="EC49" s="437"/>
      <c r="ED49" s="438"/>
    </row>
    <row r="50" spans="1:134" s="76" customFormat="1" ht="21.75" customHeight="1">
      <c r="A50" s="391" t="s">
        <v>295</v>
      </c>
      <c r="B50" s="392"/>
      <c r="C50" s="393"/>
      <c r="D50" s="394" t="str">
        <f>'приложение 1.1'!D44:W44</f>
        <v>Приобретение устройства РЕТОМ-61</v>
      </c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6"/>
      <c r="U50" s="397"/>
      <c r="V50" s="398"/>
      <c r="W50" s="399"/>
      <c r="X50" s="382"/>
      <c r="Y50" s="382"/>
      <c r="Z50" s="382"/>
      <c r="AA50" s="383"/>
      <c r="AB50" s="383"/>
      <c r="AC50" s="383"/>
      <c r="AD50" s="383"/>
      <c r="AE50" s="383"/>
      <c r="AF50" s="383"/>
      <c r="AG50" s="383"/>
      <c r="AH50" s="383"/>
      <c r="AI50" s="384" t="s">
        <v>270</v>
      </c>
      <c r="AJ50" s="384"/>
      <c r="AK50" s="384"/>
      <c r="AL50" s="384" t="s">
        <v>270</v>
      </c>
      <c r="AM50" s="384"/>
      <c r="AN50" s="384"/>
      <c r="AO50" s="390" t="s">
        <v>270</v>
      </c>
      <c r="AP50" s="390"/>
      <c r="AQ50" s="390"/>
      <c r="AR50" s="390"/>
      <c r="AS50" s="390" t="s">
        <v>270</v>
      </c>
      <c r="AT50" s="390"/>
      <c r="AU50" s="390"/>
      <c r="AV50" s="390"/>
      <c r="AW50" s="384" t="s">
        <v>270</v>
      </c>
      <c r="AX50" s="384"/>
      <c r="AY50" s="384"/>
      <c r="AZ50" s="384" t="s">
        <v>270</v>
      </c>
      <c r="BA50" s="384"/>
      <c r="BB50" s="384"/>
      <c r="BC50" s="384" t="s">
        <v>270</v>
      </c>
      <c r="BD50" s="384"/>
      <c r="BE50" s="384"/>
      <c r="BF50" s="384" t="s">
        <v>270</v>
      </c>
      <c r="BG50" s="384"/>
      <c r="BH50" s="384"/>
      <c r="BI50" s="403" t="s">
        <v>270</v>
      </c>
      <c r="BJ50" s="403"/>
      <c r="BK50" s="403"/>
      <c r="BL50" s="403"/>
      <c r="BM50" s="382"/>
      <c r="BN50" s="382"/>
      <c r="BO50" s="382"/>
      <c r="BP50" s="404">
        <f>'приложение 1.1'!AX44</f>
        <v>1.787</v>
      </c>
      <c r="BQ50" s="405"/>
      <c r="BR50" s="405"/>
      <c r="BS50" s="405"/>
      <c r="BT50" s="406"/>
      <c r="BU50" s="385">
        <f>(BP50/100)*6</f>
        <v>0.10722000000000001</v>
      </c>
      <c r="BV50" s="385"/>
      <c r="BW50" s="385"/>
      <c r="BX50" s="385"/>
      <c r="BY50" s="385">
        <f>(BP50-BU50)/2</f>
        <v>0.8398899999999999</v>
      </c>
      <c r="BZ50" s="385"/>
      <c r="CA50" s="385"/>
      <c r="CB50" s="385"/>
      <c r="CC50" s="385">
        <f>BY50</f>
        <v>0.8398899999999999</v>
      </c>
      <c r="CD50" s="385"/>
      <c r="CE50" s="385"/>
      <c r="CF50" s="385"/>
      <c r="CG50" s="400">
        <f>BP50-CC50-BY50-BU50</f>
        <v>0</v>
      </c>
      <c r="CH50" s="401"/>
      <c r="CI50" s="402"/>
      <c r="CJ50" s="382"/>
      <c r="CK50" s="382"/>
      <c r="CL50" s="382"/>
      <c r="CM50" s="382"/>
      <c r="CN50" s="382"/>
      <c r="CO50" s="382"/>
      <c r="CP50" s="383"/>
      <c r="CQ50" s="383"/>
      <c r="CR50" s="383"/>
      <c r="CS50" s="383"/>
      <c r="CT50" s="383"/>
      <c r="CU50" s="383"/>
      <c r="CV50" s="383"/>
      <c r="CW50" s="383"/>
      <c r="CX50" s="391" t="s">
        <v>352</v>
      </c>
      <c r="CY50" s="392"/>
      <c r="CZ50" s="393"/>
      <c r="DA50" s="391" t="s">
        <v>273</v>
      </c>
      <c r="DB50" s="392"/>
      <c r="DC50" s="393"/>
      <c r="DD50" s="383"/>
      <c r="DE50" s="383"/>
      <c r="DF50" s="383"/>
      <c r="DG50" s="383"/>
      <c r="DH50" s="383"/>
      <c r="DI50" s="383"/>
      <c r="DJ50" s="383"/>
      <c r="DK50" s="383"/>
      <c r="DL50" s="382"/>
      <c r="DM50" s="382"/>
      <c r="DN50" s="382"/>
      <c r="DO50" s="382"/>
      <c r="DP50" s="382"/>
      <c r="DQ50" s="382"/>
      <c r="DR50" s="382"/>
      <c r="DS50" s="382"/>
      <c r="DT50" s="382"/>
      <c r="DU50" s="382"/>
      <c r="DV50" s="382"/>
      <c r="DW50" s="382"/>
      <c r="DX50" s="383"/>
      <c r="DY50" s="383"/>
      <c r="DZ50" s="383"/>
      <c r="EA50" s="383"/>
      <c r="EB50" s="382"/>
      <c r="EC50" s="382"/>
      <c r="ED50" s="382"/>
    </row>
    <row r="51" spans="1:134" s="76" customFormat="1" ht="11.25" customHeight="1">
      <c r="A51" s="391" t="s">
        <v>371</v>
      </c>
      <c r="B51" s="392"/>
      <c r="C51" s="393"/>
      <c r="D51" s="394" t="str">
        <f>'приложение 1.1'!D45:W45</f>
        <v>Приобретение устройства Сатурн М3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6"/>
      <c r="U51" s="397"/>
      <c r="V51" s="398"/>
      <c r="W51" s="399"/>
      <c r="X51" s="382"/>
      <c r="Y51" s="382"/>
      <c r="Z51" s="382"/>
      <c r="AA51" s="383"/>
      <c r="AB51" s="383"/>
      <c r="AC51" s="383"/>
      <c r="AD51" s="383"/>
      <c r="AE51" s="383"/>
      <c r="AF51" s="383"/>
      <c r="AG51" s="383"/>
      <c r="AH51" s="383"/>
      <c r="AI51" s="384" t="s">
        <v>270</v>
      </c>
      <c r="AJ51" s="384"/>
      <c r="AK51" s="384"/>
      <c r="AL51" s="384" t="s">
        <v>270</v>
      </c>
      <c r="AM51" s="384"/>
      <c r="AN51" s="384"/>
      <c r="AO51" s="390" t="s">
        <v>270</v>
      </c>
      <c r="AP51" s="390"/>
      <c r="AQ51" s="390"/>
      <c r="AR51" s="390"/>
      <c r="AS51" s="390" t="s">
        <v>270</v>
      </c>
      <c r="AT51" s="390"/>
      <c r="AU51" s="390"/>
      <c r="AV51" s="390"/>
      <c r="AW51" s="384" t="s">
        <v>270</v>
      </c>
      <c r="AX51" s="384"/>
      <c r="AY51" s="384"/>
      <c r="AZ51" s="384" t="s">
        <v>270</v>
      </c>
      <c r="BA51" s="384"/>
      <c r="BB51" s="384"/>
      <c r="BC51" s="384" t="s">
        <v>270</v>
      </c>
      <c r="BD51" s="384"/>
      <c r="BE51" s="384"/>
      <c r="BF51" s="384" t="s">
        <v>270</v>
      </c>
      <c r="BG51" s="384"/>
      <c r="BH51" s="384"/>
      <c r="BI51" s="403" t="s">
        <v>270</v>
      </c>
      <c r="BJ51" s="403"/>
      <c r="BK51" s="403"/>
      <c r="BL51" s="403"/>
      <c r="BM51" s="382"/>
      <c r="BN51" s="382"/>
      <c r="BO51" s="382"/>
      <c r="BP51" s="404">
        <f>'приложение 1.1'!AX45</f>
        <v>0.209</v>
      </c>
      <c r="BQ51" s="405"/>
      <c r="BR51" s="405"/>
      <c r="BS51" s="405"/>
      <c r="BT51" s="406"/>
      <c r="BU51" s="385">
        <f>(BP51/100)*6</f>
        <v>0.012539999999999999</v>
      </c>
      <c r="BV51" s="385"/>
      <c r="BW51" s="385"/>
      <c r="BX51" s="385"/>
      <c r="BY51" s="385">
        <f>(BP51-BU51)/2</f>
        <v>0.09823</v>
      </c>
      <c r="BZ51" s="385"/>
      <c r="CA51" s="385"/>
      <c r="CB51" s="385"/>
      <c r="CC51" s="385">
        <f>BY51</f>
        <v>0.09823</v>
      </c>
      <c r="CD51" s="385"/>
      <c r="CE51" s="385"/>
      <c r="CF51" s="385"/>
      <c r="CG51" s="400">
        <f>BP51-CC51-BY51-BU51</f>
        <v>0</v>
      </c>
      <c r="CH51" s="401"/>
      <c r="CI51" s="402"/>
      <c r="CJ51" s="382"/>
      <c r="CK51" s="382"/>
      <c r="CL51" s="382"/>
      <c r="CM51" s="382"/>
      <c r="CN51" s="382"/>
      <c r="CO51" s="382"/>
      <c r="CP51" s="383"/>
      <c r="CQ51" s="383"/>
      <c r="CR51" s="383"/>
      <c r="CS51" s="383"/>
      <c r="CT51" s="383"/>
      <c r="CU51" s="383"/>
      <c r="CV51" s="383"/>
      <c r="CW51" s="383"/>
      <c r="CX51" s="391" t="s">
        <v>352</v>
      </c>
      <c r="CY51" s="392"/>
      <c r="CZ51" s="393"/>
      <c r="DA51" s="391" t="s">
        <v>273</v>
      </c>
      <c r="DB51" s="392"/>
      <c r="DC51" s="393"/>
      <c r="DD51" s="383"/>
      <c r="DE51" s="383"/>
      <c r="DF51" s="383"/>
      <c r="DG51" s="383"/>
      <c r="DH51" s="383"/>
      <c r="DI51" s="383"/>
      <c r="DJ51" s="383"/>
      <c r="DK51" s="383"/>
      <c r="DL51" s="382"/>
      <c r="DM51" s="382"/>
      <c r="DN51" s="382"/>
      <c r="DO51" s="382"/>
      <c r="DP51" s="382"/>
      <c r="DQ51" s="382"/>
      <c r="DR51" s="382"/>
      <c r="DS51" s="382"/>
      <c r="DT51" s="382"/>
      <c r="DU51" s="382"/>
      <c r="DV51" s="382"/>
      <c r="DW51" s="382"/>
      <c r="DX51" s="383"/>
      <c r="DY51" s="383"/>
      <c r="DZ51" s="383"/>
      <c r="EA51" s="383"/>
      <c r="EB51" s="382"/>
      <c r="EC51" s="382"/>
      <c r="ED51" s="382"/>
    </row>
    <row r="52" spans="1:134" s="76" customFormat="1" ht="11.25" customHeight="1">
      <c r="A52" s="391" t="s">
        <v>320</v>
      </c>
      <c r="B52" s="392"/>
      <c r="C52" s="393"/>
      <c r="D52" s="394" t="str">
        <f>'приложение 1.1'!D46:W46</f>
        <v>Система пожарной сигнализации и оповещения о возгорании зд.110, 139ПС 1М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6"/>
      <c r="U52" s="397"/>
      <c r="V52" s="398"/>
      <c r="W52" s="399"/>
      <c r="X52" s="382"/>
      <c r="Y52" s="382"/>
      <c r="Z52" s="382"/>
      <c r="AA52" s="383"/>
      <c r="AB52" s="383"/>
      <c r="AC52" s="383"/>
      <c r="AD52" s="383"/>
      <c r="AE52" s="383"/>
      <c r="AF52" s="383"/>
      <c r="AG52" s="383"/>
      <c r="AH52" s="383"/>
      <c r="AI52" s="384" t="s">
        <v>270</v>
      </c>
      <c r="AJ52" s="384"/>
      <c r="AK52" s="384"/>
      <c r="AL52" s="384" t="s">
        <v>270</v>
      </c>
      <c r="AM52" s="384"/>
      <c r="AN52" s="384"/>
      <c r="AO52" s="390" t="s">
        <v>270</v>
      </c>
      <c r="AP52" s="390"/>
      <c r="AQ52" s="390"/>
      <c r="AR52" s="390"/>
      <c r="AS52" s="390" t="s">
        <v>270</v>
      </c>
      <c r="AT52" s="390"/>
      <c r="AU52" s="390"/>
      <c r="AV52" s="390"/>
      <c r="AW52" s="384" t="s">
        <v>270</v>
      </c>
      <c r="AX52" s="384"/>
      <c r="AY52" s="384"/>
      <c r="AZ52" s="384" t="s">
        <v>270</v>
      </c>
      <c r="BA52" s="384"/>
      <c r="BB52" s="384"/>
      <c r="BC52" s="384" t="s">
        <v>270</v>
      </c>
      <c r="BD52" s="384"/>
      <c r="BE52" s="384"/>
      <c r="BF52" s="384" t="s">
        <v>270</v>
      </c>
      <c r="BG52" s="384"/>
      <c r="BH52" s="384"/>
      <c r="BI52" s="403" t="s">
        <v>270</v>
      </c>
      <c r="BJ52" s="403"/>
      <c r="BK52" s="403"/>
      <c r="BL52" s="403"/>
      <c r="BM52" s="382"/>
      <c r="BN52" s="382"/>
      <c r="BO52" s="382"/>
      <c r="BP52" s="404">
        <f>'приложение 1.1'!AX46</f>
        <v>1.09</v>
      </c>
      <c r="BQ52" s="405"/>
      <c r="BR52" s="405"/>
      <c r="BS52" s="405"/>
      <c r="BT52" s="406"/>
      <c r="BU52" s="385">
        <f>(BP52/100)*6</f>
        <v>0.0654</v>
      </c>
      <c r="BV52" s="385"/>
      <c r="BW52" s="385"/>
      <c r="BX52" s="385"/>
      <c r="BY52" s="385">
        <f>(BP52-BU52)/2</f>
        <v>0.5123000000000001</v>
      </c>
      <c r="BZ52" s="385"/>
      <c r="CA52" s="385"/>
      <c r="CB52" s="385"/>
      <c r="CC52" s="385">
        <f>BY52</f>
        <v>0.5123000000000001</v>
      </c>
      <c r="CD52" s="385"/>
      <c r="CE52" s="385"/>
      <c r="CF52" s="385"/>
      <c r="CG52" s="400">
        <f>BP52-CC52-BY52-BU52</f>
        <v>0</v>
      </c>
      <c r="CH52" s="401"/>
      <c r="CI52" s="402"/>
      <c r="CJ52" s="382"/>
      <c r="CK52" s="382"/>
      <c r="CL52" s="382"/>
      <c r="CM52" s="382"/>
      <c r="CN52" s="382"/>
      <c r="CO52" s="382"/>
      <c r="CP52" s="383"/>
      <c r="CQ52" s="383"/>
      <c r="CR52" s="383"/>
      <c r="CS52" s="383"/>
      <c r="CT52" s="383"/>
      <c r="CU52" s="383"/>
      <c r="CV52" s="383"/>
      <c r="CW52" s="383"/>
      <c r="CX52" s="391" t="s">
        <v>350</v>
      </c>
      <c r="CY52" s="392"/>
      <c r="CZ52" s="393"/>
      <c r="DA52" s="391" t="s">
        <v>273</v>
      </c>
      <c r="DB52" s="392"/>
      <c r="DC52" s="393"/>
      <c r="DD52" s="383"/>
      <c r="DE52" s="383"/>
      <c r="DF52" s="383"/>
      <c r="DG52" s="383"/>
      <c r="DH52" s="383"/>
      <c r="DI52" s="383"/>
      <c r="DJ52" s="383"/>
      <c r="DK52" s="383"/>
      <c r="DL52" s="382"/>
      <c r="DM52" s="382"/>
      <c r="DN52" s="382"/>
      <c r="DO52" s="382"/>
      <c r="DP52" s="382"/>
      <c r="DQ52" s="382"/>
      <c r="DR52" s="382"/>
      <c r="DS52" s="382"/>
      <c r="DT52" s="382"/>
      <c r="DU52" s="382"/>
      <c r="DV52" s="382"/>
      <c r="DW52" s="382"/>
      <c r="DX52" s="383"/>
      <c r="DY52" s="383"/>
      <c r="DZ52" s="383"/>
      <c r="EA52" s="383"/>
      <c r="EB52" s="382"/>
      <c r="EC52" s="382"/>
      <c r="ED52" s="382"/>
    </row>
    <row r="53" spans="1:134" s="18" customFormat="1" ht="37.5" customHeight="1">
      <c r="A53" s="391" t="s">
        <v>321</v>
      </c>
      <c r="B53" s="392"/>
      <c r="C53" s="393"/>
      <c r="D53" s="394" t="str">
        <f>'приложение 1.1'!D47:W47</f>
        <v>СОТИАССО по объекту ПС 220 кВ 1М, ПС 110 кВ 2М, ПС 110 кВ 3М, ТЭЦ</v>
      </c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7"/>
      <c r="V53" s="398"/>
      <c r="W53" s="399"/>
      <c r="X53" s="382"/>
      <c r="Y53" s="382"/>
      <c r="Z53" s="382"/>
      <c r="AA53" s="383"/>
      <c r="AB53" s="383"/>
      <c r="AC53" s="383"/>
      <c r="AD53" s="383"/>
      <c r="AE53" s="383"/>
      <c r="AF53" s="383"/>
      <c r="AG53" s="383"/>
      <c r="AH53" s="383"/>
      <c r="AI53" s="384" t="s">
        <v>270</v>
      </c>
      <c r="AJ53" s="384"/>
      <c r="AK53" s="384"/>
      <c r="AL53" s="384" t="s">
        <v>270</v>
      </c>
      <c r="AM53" s="384"/>
      <c r="AN53" s="384"/>
      <c r="AO53" s="390" t="s">
        <v>270</v>
      </c>
      <c r="AP53" s="390"/>
      <c r="AQ53" s="390"/>
      <c r="AR53" s="390"/>
      <c r="AS53" s="390" t="s">
        <v>270</v>
      </c>
      <c r="AT53" s="390"/>
      <c r="AU53" s="390"/>
      <c r="AV53" s="390"/>
      <c r="AW53" s="384" t="s">
        <v>270</v>
      </c>
      <c r="AX53" s="384"/>
      <c r="AY53" s="384"/>
      <c r="AZ53" s="384" t="s">
        <v>270</v>
      </c>
      <c r="BA53" s="384"/>
      <c r="BB53" s="384"/>
      <c r="BC53" s="384" t="s">
        <v>270</v>
      </c>
      <c r="BD53" s="384"/>
      <c r="BE53" s="384"/>
      <c r="BF53" s="384" t="s">
        <v>270</v>
      </c>
      <c r="BG53" s="384"/>
      <c r="BH53" s="384"/>
      <c r="BI53" s="403" t="s">
        <v>270</v>
      </c>
      <c r="BJ53" s="403"/>
      <c r="BK53" s="403"/>
      <c r="BL53" s="403"/>
      <c r="BM53" s="382"/>
      <c r="BN53" s="382"/>
      <c r="BO53" s="382"/>
      <c r="BP53" s="404">
        <v>4</v>
      </c>
      <c r="BQ53" s="405"/>
      <c r="BR53" s="405"/>
      <c r="BS53" s="405"/>
      <c r="BT53" s="406"/>
      <c r="BU53" s="385">
        <v>3.2</v>
      </c>
      <c r="BV53" s="385"/>
      <c r="BW53" s="385"/>
      <c r="BX53" s="385"/>
      <c r="BY53" s="385">
        <f>(BP53-BU53)/2</f>
        <v>0.3999999999999999</v>
      </c>
      <c r="BZ53" s="385"/>
      <c r="CA53" s="385"/>
      <c r="CB53" s="385"/>
      <c r="CC53" s="385">
        <f>BY53</f>
        <v>0.3999999999999999</v>
      </c>
      <c r="CD53" s="385"/>
      <c r="CE53" s="385"/>
      <c r="CF53" s="385"/>
      <c r="CG53" s="400">
        <f>BP53-CC53-BY53-BU53</f>
        <v>0</v>
      </c>
      <c r="CH53" s="401"/>
      <c r="CI53" s="402"/>
      <c r="CJ53" s="382"/>
      <c r="CK53" s="382"/>
      <c r="CL53" s="382"/>
      <c r="CM53" s="382"/>
      <c r="CN53" s="382"/>
      <c r="CO53" s="382"/>
      <c r="CP53" s="383"/>
      <c r="CQ53" s="383"/>
      <c r="CR53" s="383"/>
      <c r="CS53" s="383"/>
      <c r="CT53" s="383"/>
      <c r="CU53" s="383"/>
      <c r="CV53" s="383"/>
      <c r="CW53" s="383"/>
      <c r="CX53" s="391" t="s">
        <v>279</v>
      </c>
      <c r="CY53" s="392"/>
      <c r="CZ53" s="393"/>
      <c r="DA53" s="391" t="s">
        <v>273</v>
      </c>
      <c r="DB53" s="392"/>
      <c r="DC53" s="393"/>
      <c r="DD53" s="383"/>
      <c r="DE53" s="383"/>
      <c r="DF53" s="383"/>
      <c r="DG53" s="383"/>
      <c r="DH53" s="383"/>
      <c r="DI53" s="383"/>
      <c r="DJ53" s="383"/>
      <c r="DK53" s="383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3"/>
      <c r="DY53" s="383"/>
      <c r="DZ53" s="383"/>
      <c r="EA53" s="383"/>
      <c r="EB53" s="382"/>
      <c r="EC53" s="382"/>
      <c r="ED53" s="382"/>
    </row>
    <row r="54" spans="1:134" s="17" customFormat="1" ht="11.25" customHeight="1">
      <c r="A54" s="456" t="s">
        <v>18</v>
      </c>
      <c r="B54" s="457"/>
      <c r="C54" s="458"/>
      <c r="D54" s="468" t="s">
        <v>114</v>
      </c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70"/>
      <c r="U54" s="433"/>
      <c r="V54" s="434"/>
      <c r="W54" s="435"/>
      <c r="X54" s="433"/>
      <c r="Y54" s="434"/>
      <c r="Z54" s="435"/>
      <c r="AA54" s="439"/>
      <c r="AB54" s="440"/>
      <c r="AC54" s="440"/>
      <c r="AD54" s="441"/>
      <c r="AE54" s="439"/>
      <c r="AF54" s="440"/>
      <c r="AG54" s="440"/>
      <c r="AH54" s="441"/>
      <c r="AI54" s="456"/>
      <c r="AJ54" s="457"/>
      <c r="AK54" s="458"/>
      <c r="AL54" s="433"/>
      <c r="AM54" s="434"/>
      <c r="AN54" s="435"/>
      <c r="AO54" s="462"/>
      <c r="AP54" s="463"/>
      <c r="AQ54" s="463"/>
      <c r="AR54" s="464"/>
      <c r="AS54" s="462"/>
      <c r="AT54" s="463"/>
      <c r="AU54" s="463"/>
      <c r="AV54" s="464"/>
      <c r="AW54" s="433"/>
      <c r="AX54" s="434"/>
      <c r="AY54" s="435"/>
      <c r="AZ54" s="433"/>
      <c r="BA54" s="434"/>
      <c r="BB54" s="435"/>
      <c r="BC54" s="433"/>
      <c r="BD54" s="434"/>
      <c r="BE54" s="435"/>
      <c r="BF54" s="433"/>
      <c r="BG54" s="434"/>
      <c r="BH54" s="435"/>
      <c r="BI54" s="439"/>
      <c r="BJ54" s="440"/>
      <c r="BK54" s="440"/>
      <c r="BL54" s="441"/>
      <c r="BM54" s="433"/>
      <c r="BN54" s="434"/>
      <c r="BO54" s="435"/>
      <c r="BP54" s="450"/>
      <c r="BQ54" s="451"/>
      <c r="BR54" s="451"/>
      <c r="BS54" s="451"/>
      <c r="BT54" s="452"/>
      <c r="BU54" s="471"/>
      <c r="BV54" s="472"/>
      <c r="BW54" s="472"/>
      <c r="BX54" s="473"/>
      <c r="BY54" s="471"/>
      <c r="BZ54" s="472"/>
      <c r="CA54" s="472"/>
      <c r="CB54" s="473"/>
      <c r="CC54" s="471"/>
      <c r="CD54" s="472"/>
      <c r="CE54" s="472"/>
      <c r="CF54" s="473"/>
      <c r="CG54" s="439"/>
      <c r="CH54" s="440"/>
      <c r="CI54" s="441"/>
      <c r="CJ54" s="433"/>
      <c r="CK54" s="434"/>
      <c r="CL54" s="435"/>
      <c r="CM54" s="433"/>
      <c r="CN54" s="434"/>
      <c r="CO54" s="435"/>
      <c r="CP54" s="439"/>
      <c r="CQ54" s="440"/>
      <c r="CR54" s="440"/>
      <c r="CS54" s="441"/>
      <c r="CT54" s="439"/>
      <c r="CU54" s="440"/>
      <c r="CV54" s="440"/>
      <c r="CW54" s="441"/>
      <c r="CX54" s="433"/>
      <c r="CY54" s="434"/>
      <c r="CZ54" s="435"/>
      <c r="DA54" s="456"/>
      <c r="DB54" s="457"/>
      <c r="DC54" s="458"/>
      <c r="DD54" s="439"/>
      <c r="DE54" s="440"/>
      <c r="DF54" s="440"/>
      <c r="DG54" s="441"/>
      <c r="DH54" s="439"/>
      <c r="DI54" s="440"/>
      <c r="DJ54" s="440"/>
      <c r="DK54" s="441"/>
      <c r="DL54" s="433"/>
      <c r="DM54" s="434"/>
      <c r="DN54" s="435"/>
      <c r="DO54" s="433"/>
      <c r="DP54" s="434"/>
      <c r="DQ54" s="435"/>
      <c r="DR54" s="433"/>
      <c r="DS54" s="434"/>
      <c r="DT54" s="435"/>
      <c r="DU54" s="433"/>
      <c r="DV54" s="434"/>
      <c r="DW54" s="435"/>
      <c r="DX54" s="439"/>
      <c r="DY54" s="440"/>
      <c r="DZ54" s="440"/>
      <c r="EA54" s="441"/>
      <c r="EB54" s="433"/>
      <c r="EC54" s="434"/>
      <c r="ED54" s="435"/>
    </row>
    <row r="55" spans="1:134" s="17" customFormat="1" ht="11.25" customHeight="1">
      <c r="A55" s="492"/>
      <c r="B55" s="493"/>
      <c r="C55" s="494"/>
      <c r="D55" s="495" t="s">
        <v>115</v>
      </c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7"/>
      <c r="U55" s="486"/>
      <c r="V55" s="487"/>
      <c r="W55" s="488"/>
      <c r="X55" s="486"/>
      <c r="Y55" s="487"/>
      <c r="Z55" s="488"/>
      <c r="AA55" s="483"/>
      <c r="AB55" s="484"/>
      <c r="AC55" s="484"/>
      <c r="AD55" s="485"/>
      <c r="AE55" s="483"/>
      <c r="AF55" s="484"/>
      <c r="AG55" s="484"/>
      <c r="AH55" s="485"/>
      <c r="AI55" s="492"/>
      <c r="AJ55" s="493"/>
      <c r="AK55" s="494"/>
      <c r="AL55" s="486"/>
      <c r="AM55" s="487"/>
      <c r="AN55" s="488"/>
      <c r="AO55" s="489"/>
      <c r="AP55" s="490"/>
      <c r="AQ55" s="490"/>
      <c r="AR55" s="491"/>
      <c r="AS55" s="489"/>
      <c r="AT55" s="490"/>
      <c r="AU55" s="490"/>
      <c r="AV55" s="491"/>
      <c r="AW55" s="486"/>
      <c r="AX55" s="487"/>
      <c r="AY55" s="488"/>
      <c r="AZ55" s="486"/>
      <c r="BA55" s="487"/>
      <c r="BB55" s="488"/>
      <c r="BC55" s="486"/>
      <c r="BD55" s="487"/>
      <c r="BE55" s="488"/>
      <c r="BF55" s="486"/>
      <c r="BG55" s="487"/>
      <c r="BH55" s="488"/>
      <c r="BI55" s="483"/>
      <c r="BJ55" s="484"/>
      <c r="BK55" s="484"/>
      <c r="BL55" s="485"/>
      <c r="BM55" s="486"/>
      <c r="BN55" s="487"/>
      <c r="BO55" s="488"/>
      <c r="BP55" s="480"/>
      <c r="BQ55" s="481"/>
      <c r="BR55" s="481"/>
      <c r="BS55" s="481"/>
      <c r="BT55" s="482"/>
      <c r="BU55" s="498"/>
      <c r="BV55" s="499"/>
      <c r="BW55" s="499"/>
      <c r="BX55" s="500"/>
      <c r="BY55" s="498"/>
      <c r="BZ55" s="499"/>
      <c r="CA55" s="499"/>
      <c r="CB55" s="500"/>
      <c r="CC55" s="498"/>
      <c r="CD55" s="499"/>
      <c r="CE55" s="499"/>
      <c r="CF55" s="500"/>
      <c r="CG55" s="483"/>
      <c r="CH55" s="484"/>
      <c r="CI55" s="485"/>
      <c r="CJ55" s="486"/>
      <c r="CK55" s="487"/>
      <c r="CL55" s="488"/>
      <c r="CM55" s="486"/>
      <c r="CN55" s="487"/>
      <c r="CO55" s="488"/>
      <c r="CP55" s="483"/>
      <c r="CQ55" s="484"/>
      <c r="CR55" s="484"/>
      <c r="CS55" s="485"/>
      <c r="CT55" s="483"/>
      <c r="CU55" s="484"/>
      <c r="CV55" s="484"/>
      <c r="CW55" s="485"/>
      <c r="CX55" s="486"/>
      <c r="CY55" s="487"/>
      <c r="CZ55" s="488"/>
      <c r="DA55" s="492"/>
      <c r="DB55" s="493"/>
      <c r="DC55" s="494"/>
      <c r="DD55" s="483"/>
      <c r="DE55" s="484"/>
      <c r="DF55" s="484"/>
      <c r="DG55" s="485"/>
      <c r="DH55" s="483"/>
      <c r="DI55" s="484"/>
      <c r="DJ55" s="484"/>
      <c r="DK55" s="485"/>
      <c r="DL55" s="486"/>
      <c r="DM55" s="487"/>
      <c r="DN55" s="488"/>
      <c r="DO55" s="486"/>
      <c r="DP55" s="487"/>
      <c r="DQ55" s="488"/>
      <c r="DR55" s="486"/>
      <c r="DS55" s="487"/>
      <c r="DT55" s="488"/>
      <c r="DU55" s="486"/>
      <c r="DV55" s="487"/>
      <c r="DW55" s="488"/>
      <c r="DX55" s="483"/>
      <c r="DY55" s="484"/>
      <c r="DZ55" s="484"/>
      <c r="EA55" s="485"/>
      <c r="EB55" s="486"/>
      <c r="EC55" s="487"/>
      <c r="ED55" s="488"/>
    </row>
    <row r="56" spans="1:134" s="17" customFormat="1" ht="11.25" customHeight="1">
      <c r="A56" s="459"/>
      <c r="B56" s="460"/>
      <c r="C56" s="461"/>
      <c r="D56" s="477" t="s">
        <v>116</v>
      </c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9"/>
      <c r="U56" s="436"/>
      <c r="V56" s="437"/>
      <c r="W56" s="438"/>
      <c r="X56" s="436"/>
      <c r="Y56" s="437"/>
      <c r="Z56" s="438"/>
      <c r="AA56" s="442"/>
      <c r="AB56" s="443"/>
      <c r="AC56" s="443"/>
      <c r="AD56" s="444"/>
      <c r="AE56" s="442"/>
      <c r="AF56" s="443"/>
      <c r="AG56" s="443"/>
      <c r="AH56" s="444"/>
      <c r="AI56" s="459"/>
      <c r="AJ56" s="460"/>
      <c r="AK56" s="461"/>
      <c r="AL56" s="436"/>
      <c r="AM56" s="437"/>
      <c r="AN56" s="438"/>
      <c r="AO56" s="465"/>
      <c r="AP56" s="466"/>
      <c r="AQ56" s="466"/>
      <c r="AR56" s="467"/>
      <c r="AS56" s="465"/>
      <c r="AT56" s="466"/>
      <c r="AU56" s="466"/>
      <c r="AV56" s="467"/>
      <c r="AW56" s="436"/>
      <c r="AX56" s="437"/>
      <c r="AY56" s="438"/>
      <c r="AZ56" s="436"/>
      <c r="BA56" s="437"/>
      <c r="BB56" s="438"/>
      <c r="BC56" s="436"/>
      <c r="BD56" s="437"/>
      <c r="BE56" s="438"/>
      <c r="BF56" s="436"/>
      <c r="BG56" s="437"/>
      <c r="BH56" s="438"/>
      <c r="BI56" s="442"/>
      <c r="BJ56" s="443"/>
      <c r="BK56" s="443"/>
      <c r="BL56" s="444"/>
      <c r="BM56" s="436"/>
      <c r="BN56" s="437"/>
      <c r="BO56" s="438"/>
      <c r="BP56" s="453"/>
      <c r="BQ56" s="454"/>
      <c r="BR56" s="454"/>
      <c r="BS56" s="454"/>
      <c r="BT56" s="455"/>
      <c r="BU56" s="474"/>
      <c r="BV56" s="475"/>
      <c r="BW56" s="475"/>
      <c r="BX56" s="476"/>
      <c r="BY56" s="474"/>
      <c r="BZ56" s="475"/>
      <c r="CA56" s="475"/>
      <c r="CB56" s="476"/>
      <c r="CC56" s="474"/>
      <c r="CD56" s="475"/>
      <c r="CE56" s="475"/>
      <c r="CF56" s="476"/>
      <c r="CG56" s="442"/>
      <c r="CH56" s="443"/>
      <c r="CI56" s="444"/>
      <c r="CJ56" s="436"/>
      <c r="CK56" s="437"/>
      <c r="CL56" s="438"/>
      <c r="CM56" s="436"/>
      <c r="CN56" s="437"/>
      <c r="CO56" s="438"/>
      <c r="CP56" s="442"/>
      <c r="CQ56" s="443"/>
      <c r="CR56" s="443"/>
      <c r="CS56" s="444"/>
      <c r="CT56" s="442"/>
      <c r="CU56" s="443"/>
      <c r="CV56" s="443"/>
      <c r="CW56" s="444"/>
      <c r="CX56" s="436"/>
      <c r="CY56" s="437"/>
      <c r="CZ56" s="438"/>
      <c r="DA56" s="459"/>
      <c r="DB56" s="460"/>
      <c r="DC56" s="461"/>
      <c r="DD56" s="442"/>
      <c r="DE56" s="443"/>
      <c r="DF56" s="443"/>
      <c r="DG56" s="444"/>
      <c r="DH56" s="442"/>
      <c r="DI56" s="443"/>
      <c r="DJ56" s="443"/>
      <c r="DK56" s="444"/>
      <c r="DL56" s="436"/>
      <c r="DM56" s="437"/>
      <c r="DN56" s="438"/>
      <c r="DO56" s="436"/>
      <c r="DP56" s="437"/>
      <c r="DQ56" s="438"/>
      <c r="DR56" s="436"/>
      <c r="DS56" s="437"/>
      <c r="DT56" s="438"/>
      <c r="DU56" s="436"/>
      <c r="DV56" s="437"/>
      <c r="DW56" s="438"/>
      <c r="DX56" s="442"/>
      <c r="DY56" s="443"/>
      <c r="DZ56" s="443"/>
      <c r="EA56" s="444"/>
      <c r="EB56" s="436"/>
      <c r="EC56" s="437"/>
      <c r="ED56" s="438"/>
    </row>
    <row r="57" spans="1:134" s="75" customFormat="1" ht="21" customHeight="1">
      <c r="A57" s="391" t="s">
        <v>272</v>
      </c>
      <c r="B57" s="392"/>
      <c r="C57" s="393"/>
      <c r="D57" s="394" t="str">
        <f>'приложение 1.1'!D50:W50</f>
        <v>ПС 110кВ 2М установка статических конденсаторов в ЗРУ-6кВ</v>
      </c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6"/>
      <c r="U57" s="397"/>
      <c r="V57" s="398"/>
      <c r="W57" s="399"/>
      <c r="X57" s="382"/>
      <c r="Y57" s="382"/>
      <c r="Z57" s="382"/>
      <c r="AA57" s="383"/>
      <c r="AB57" s="383"/>
      <c r="AC57" s="383"/>
      <c r="AD57" s="383"/>
      <c r="AE57" s="383"/>
      <c r="AF57" s="383"/>
      <c r="AG57" s="383"/>
      <c r="AH57" s="383"/>
      <c r="AI57" s="384" t="s">
        <v>275</v>
      </c>
      <c r="AJ57" s="384"/>
      <c r="AK57" s="384"/>
      <c r="AL57" s="384" t="s">
        <v>273</v>
      </c>
      <c r="AM57" s="384"/>
      <c r="AN57" s="384"/>
      <c r="AO57" s="390" t="s">
        <v>270</v>
      </c>
      <c r="AP57" s="390"/>
      <c r="AQ57" s="390"/>
      <c r="AR57" s="390"/>
      <c r="AS57" s="390" t="s">
        <v>270</v>
      </c>
      <c r="AT57" s="390"/>
      <c r="AU57" s="390"/>
      <c r="AV57" s="390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3"/>
      <c r="BJ57" s="383"/>
      <c r="BK57" s="383"/>
      <c r="BL57" s="383"/>
      <c r="BM57" s="382"/>
      <c r="BN57" s="382"/>
      <c r="BO57" s="382"/>
      <c r="BP57" s="387">
        <v>0</v>
      </c>
      <c r="BQ57" s="388"/>
      <c r="BR57" s="388"/>
      <c r="BS57" s="388"/>
      <c r="BT57" s="389"/>
      <c r="BU57" s="385">
        <f>(BP57/100)*6</f>
        <v>0</v>
      </c>
      <c r="BV57" s="385"/>
      <c r="BW57" s="385"/>
      <c r="BX57" s="385"/>
      <c r="BY57" s="385">
        <f>(BP57/100)*33</f>
        <v>0</v>
      </c>
      <c r="BZ57" s="385"/>
      <c r="CA57" s="385"/>
      <c r="CB57" s="385"/>
      <c r="CC57" s="385">
        <f>(BP57/100)*60</f>
        <v>0</v>
      </c>
      <c r="CD57" s="385"/>
      <c r="CE57" s="385"/>
      <c r="CF57" s="385"/>
      <c r="CG57" s="386">
        <f>BP57-CC57-BY57-BU57</f>
        <v>0</v>
      </c>
      <c r="CH57" s="386"/>
      <c r="CI57" s="386"/>
      <c r="CJ57" s="382"/>
      <c r="CK57" s="382"/>
      <c r="CL57" s="382"/>
      <c r="CM57" s="382"/>
      <c r="CN57" s="382"/>
      <c r="CO57" s="382"/>
      <c r="CP57" s="383"/>
      <c r="CQ57" s="383"/>
      <c r="CR57" s="383"/>
      <c r="CS57" s="383"/>
      <c r="CT57" s="383"/>
      <c r="CU57" s="383"/>
      <c r="CV57" s="383"/>
      <c r="CW57" s="383"/>
      <c r="CX57" s="384" t="s">
        <v>279</v>
      </c>
      <c r="CY57" s="384"/>
      <c r="CZ57" s="384"/>
      <c r="DA57" s="384" t="s">
        <v>273</v>
      </c>
      <c r="DB57" s="384"/>
      <c r="DC57" s="384"/>
      <c r="DD57" s="383"/>
      <c r="DE57" s="383"/>
      <c r="DF57" s="383"/>
      <c r="DG57" s="383"/>
      <c r="DH57" s="383"/>
      <c r="DI57" s="383"/>
      <c r="DJ57" s="383"/>
      <c r="DK57" s="383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3"/>
      <c r="DY57" s="383"/>
      <c r="DZ57" s="383"/>
      <c r="EA57" s="383"/>
      <c r="EB57" s="382"/>
      <c r="EC57" s="382"/>
      <c r="ED57" s="382"/>
    </row>
    <row r="58" spans="1:134" s="75" customFormat="1" ht="28.5" customHeight="1">
      <c r="A58" s="391" t="s">
        <v>343</v>
      </c>
      <c r="B58" s="392"/>
      <c r="C58" s="393"/>
      <c r="D58" s="394" t="str">
        <f>'приложение 1.1'!D51:W51</f>
        <v>ПС 110кВ 3М установка статических конденсаторов в ЗРУ-6кВ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6"/>
      <c r="U58" s="397"/>
      <c r="V58" s="398"/>
      <c r="W58" s="399"/>
      <c r="X58" s="382"/>
      <c r="Y58" s="382"/>
      <c r="Z58" s="382"/>
      <c r="AA58" s="383"/>
      <c r="AB58" s="383"/>
      <c r="AC58" s="383"/>
      <c r="AD58" s="383"/>
      <c r="AE58" s="383"/>
      <c r="AF58" s="383"/>
      <c r="AG58" s="383"/>
      <c r="AH58" s="383"/>
      <c r="AI58" s="384" t="s">
        <v>275</v>
      </c>
      <c r="AJ58" s="384"/>
      <c r="AK58" s="384"/>
      <c r="AL58" s="384" t="s">
        <v>273</v>
      </c>
      <c r="AM58" s="384"/>
      <c r="AN58" s="384"/>
      <c r="AO58" s="390" t="s">
        <v>270</v>
      </c>
      <c r="AP58" s="390"/>
      <c r="AQ58" s="390"/>
      <c r="AR58" s="390"/>
      <c r="AS58" s="390" t="s">
        <v>270</v>
      </c>
      <c r="AT58" s="390"/>
      <c r="AU58" s="390"/>
      <c r="AV58" s="390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3"/>
      <c r="BJ58" s="383"/>
      <c r="BK58" s="383"/>
      <c r="BL58" s="383"/>
      <c r="BM58" s="382"/>
      <c r="BN58" s="382"/>
      <c r="BO58" s="382"/>
      <c r="BP58" s="387">
        <v>0</v>
      </c>
      <c r="BQ58" s="388"/>
      <c r="BR58" s="388"/>
      <c r="BS58" s="388"/>
      <c r="BT58" s="389"/>
      <c r="BU58" s="385">
        <f>(BP58/100)*6</f>
        <v>0</v>
      </c>
      <c r="BV58" s="385"/>
      <c r="BW58" s="385"/>
      <c r="BX58" s="385"/>
      <c r="BY58" s="385">
        <f>(BP58/100)*33</f>
        <v>0</v>
      </c>
      <c r="BZ58" s="385"/>
      <c r="CA58" s="385"/>
      <c r="CB58" s="385"/>
      <c r="CC58" s="385">
        <f>(BP58/100)*60</f>
        <v>0</v>
      </c>
      <c r="CD58" s="385"/>
      <c r="CE58" s="385"/>
      <c r="CF58" s="385"/>
      <c r="CG58" s="386">
        <f>BP58-CC58-BY58-BU58</f>
        <v>0</v>
      </c>
      <c r="CH58" s="386"/>
      <c r="CI58" s="386"/>
      <c r="CJ58" s="382"/>
      <c r="CK58" s="382"/>
      <c r="CL58" s="382"/>
      <c r="CM58" s="382"/>
      <c r="CN58" s="382"/>
      <c r="CO58" s="382"/>
      <c r="CP58" s="383"/>
      <c r="CQ58" s="383"/>
      <c r="CR58" s="383"/>
      <c r="CS58" s="383"/>
      <c r="CT58" s="383"/>
      <c r="CU58" s="383"/>
      <c r="CV58" s="383"/>
      <c r="CW58" s="383"/>
      <c r="CX58" s="384" t="s">
        <v>279</v>
      </c>
      <c r="CY58" s="384"/>
      <c r="CZ58" s="384"/>
      <c r="DA58" s="384" t="s">
        <v>273</v>
      </c>
      <c r="DB58" s="384"/>
      <c r="DC58" s="384"/>
      <c r="DD58" s="383"/>
      <c r="DE58" s="383"/>
      <c r="DF58" s="383"/>
      <c r="DG58" s="383"/>
      <c r="DH58" s="383"/>
      <c r="DI58" s="383"/>
      <c r="DJ58" s="383"/>
      <c r="DK58" s="383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3"/>
      <c r="DY58" s="383"/>
      <c r="DZ58" s="383"/>
      <c r="EA58" s="383"/>
      <c r="EB58" s="382"/>
      <c r="EC58" s="382"/>
      <c r="ED58" s="382"/>
    </row>
    <row r="59" spans="1:134" s="19" customFormat="1" ht="12" customHeight="1">
      <c r="A59" s="526" t="s">
        <v>20</v>
      </c>
      <c r="B59" s="527"/>
      <c r="C59" s="528"/>
      <c r="D59" s="501" t="s">
        <v>21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3"/>
      <c r="U59" s="504"/>
      <c r="V59" s="505"/>
      <c r="W59" s="506"/>
      <c r="X59" s="507"/>
      <c r="Y59" s="507"/>
      <c r="Z59" s="507"/>
      <c r="AA59" s="508"/>
      <c r="AB59" s="508"/>
      <c r="AC59" s="508"/>
      <c r="AD59" s="508"/>
      <c r="AE59" s="508"/>
      <c r="AF59" s="508"/>
      <c r="AG59" s="508"/>
      <c r="AH59" s="508"/>
      <c r="AI59" s="509"/>
      <c r="AJ59" s="509"/>
      <c r="AK59" s="509"/>
      <c r="AL59" s="507"/>
      <c r="AM59" s="507"/>
      <c r="AN59" s="507"/>
      <c r="AO59" s="510"/>
      <c r="AP59" s="510"/>
      <c r="AQ59" s="510"/>
      <c r="AR59" s="510"/>
      <c r="AS59" s="510"/>
      <c r="AT59" s="510"/>
      <c r="AU59" s="510"/>
      <c r="AV59" s="510"/>
      <c r="AW59" s="507"/>
      <c r="AX59" s="507"/>
      <c r="AY59" s="507"/>
      <c r="AZ59" s="507"/>
      <c r="BA59" s="507"/>
      <c r="BB59" s="507"/>
      <c r="BC59" s="507"/>
      <c r="BD59" s="507"/>
      <c r="BE59" s="507"/>
      <c r="BF59" s="507"/>
      <c r="BG59" s="507"/>
      <c r="BH59" s="507"/>
      <c r="BI59" s="508"/>
      <c r="BJ59" s="508"/>
      <c r="BK59" s="508"/>
      <c r="BL59" s="508"/>
      <c r="BM59" s="507"/>
      <c r="BN59" s="507"/>
      <c r="BO59" s="507"/>
      <c r="BP59" s="511"/>
      <c r="BQ59" s="512"/>
      <c r="BR59" s="512"/>
      <c r="BS59" s="512"/>
      <c r="BT59" s="513"/>
      <c r="BU59" s="515"/>
      <c r="BV59" s="515"/>
      <c r="BW59" s="515"/>
      <c r="BX59" s="515"/>
      <c r="BY59" s="514"/>
      <c r="BZ59" s="514"/>
      <c r="CA59" s="514"/>
      <c r="CB59" s="514"/>
      <c r="CC59" s="514"/>
      <c r="CD59" s="514"/>
      <c r="CE59" s="514"/>
      <c r="CF59" s="514"/>
      <c r="CG59" s="508"/>
      <c r="CH59" s="508"/>
      <c r="CI59" s="508"/>
      <c r="CJ59" s="507"/>
      <c r="CK59" s="507"/>
      <c r="CL59" s="507"/>
      <c r="CM59" s="507"/>
      <c r="CN59" s="507"/>
      <c r="CO59" s="507"/>
      <c r="CP59" s="508"/>
      <c r="CQ59" s="508"/>
      <c r="CR59" s="508"/>
      <c r="CS59" s="508"/>
      <c r="CT59" s="508"/>
      <c r="CU59" s="508"/>
      <c r="CV59" s="508"/>
      <c r="CW59" s="508"/>
      <c r="CX59" s="507"/>
      <c r="CY59" s="507"/>
      <c r="CZ59" s="507"/>
      <c r="DA59" s="509"/>
      <c r="DB59" s="509"/>
      <c r="DC59" s="509"/>
      <c r="DD59" s="508"/>
      <c r="DE59" s="508"/>
      <c r="DF59" s="508"/>
      <c r="DG59" s="508"/>
      <c r="DH59" s="508"/>
      <c r="DI59" s="508"/>
      <c r="DJ59" s="508"/>
      <c r="DK59" s="508"/>
      <c r="DL59" s="507"/>
      <c r="DM59" s="507"/>
      <c r="DN59" s="507"/>
      <c r="DO59" s="507"/>
      <c r="DP59" s="507"/>
      <c r="DQ59" s="507"/>
      <c r="DR59" s="507"/>
      <c r="DS59" s="507"/>
      <c r="DT59" s="507"/>
      <c r="DU59" s="507"/>
      <c r="DV59" s="507"/>
      <c r="DW59" s="507"/>
      <c r="DX59" s="508"/>
      <c r="DY59" s="508"/>
      <c r="DZ59" s="508"/>
      <c r="EA59" s="508"/>
      <c r="EB59" s="507"/>
      <c r="EC59" s="507"/>
      <c r="ED59" s="507"/>
    </row>
    <row r="60" spans="1:134" s="17" customFormat="1" ht="10.5">
      <c r="A60" s="456" t="s">
        <v>22</v>
      </c>
      <c r="B60" s="457"/>
      <c r="C60" s="458"/>
      <c r="D60" s="468" t="s">
        <v>52</v>
      </c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70"/>
      <c r="U60" s="433"/>
      <c r="V60" s="434"/>
      <c r="W60" s="435"/>
      <c r="X60" s="433"/>
      <c r="Y60" s="434"/>
      <c r="Z60" s="435"/>
      <c r="AA60" s="439"/>
      <c r="AB60" s="440"/>
      <c r="AC60" s="440"/>
      <c r="AD60" s="441"/>
      <c r="AE60" s="439"/>
      <c r="AF60" s="440"/>
      <c r="AG60" s="440"/>
      <c r="AH60" s="441"/>
      <c r="AI60" s="456"/>
      <c r="AJ60" s="457"/>
      <c r="AK60" s="458"/>
      <c r="AL60" s="433"/>
      <c r="AM60" s="434"/>
      <c r="AN60" s="435"/>
      <c r="AO60" s="462"/>
      <c r="AP60" s="463"/>
      <c r="AQ60" s="463"/>
      <c r="AR60" s="464"/>
      <c r="AS60" s="462"/>
      <c r="AT60" s="463"/>
      <c r="AU60" s="463"/>
      <c r="AV60" s="464"/>
      <c r="AW60" s="433"/>
      <c r="AX60" s="434"/>
      <c r="AY60" s="435"/>
      <c r="AZ60" s="433"/>
      <c r="BA60" s="434"/>
      <c r="BB60" s="435"/>
      <c r="BC60" s="433"/>
      <c r="BD60" s="434"/>
      <c r="BE60" s="435"/>
      <c r="BF60" s="433"/>
      <c r="BG60" s="434"/>
      <c r="BH60" s="435"/>
      <c r="BI60" s="439"/>
      <c r="BJ60" s="440"/>
      <c r="BK60" s="440"/>
      <c r="BL60" s="441"/>
      <c r="BM60" s="433"/>
      <c r="BN60" s="434"/>
      <c r="BO60" s="435"/>
      <c r="BP60" s="450"/>
      <c r="BQ60" s="451"/>
      <c r="BR60" s="451"/>
      <c r="BS60" s="451"/>
      <c r="BT60" s="452"/>
      <c r="BU60" s="450"/>
      <c r="BV60" s="451"/>
      <c r="BW60" s="451"/>
      <c r="BX60" s="452"/>
      <c r="BY60" s="516"/>
      <c r="BZ60" s="517"/>
      <c r="CA60" s="517"/>
      <c r="CB60" s="518"/>
      <c r="CC60" s="516"/>
      <c r="CD60" s="517"/>
      <c r="CE60" s="517"/>
      <c r="CF60" s="518"/>
      <c r="CG60" s="439"/>
      <c r="CH60" s="440"/>
      <c r="CI60" s="441"/>
      <c r="CJ60" s="433"/>
      <c r="CK60" s="434"/>
      <c r="CL60" s="435"/>
      <c r="CM60" s="433"/>
      <c r="CN60" s="434"/>
      <c r="CO60" s="435"/>
      <c r="CP60" s="439"/>
      <c r="CQ60" s="440"/>
      <c r="CR60" s="440"/>
      <c r="CS60" s="441"/>
      <c r="CT60" s="439"/>
      <c r="CU60" s="440"/>
      <c r="CV60" s="440"/>
      <c r="CW60" s="441"/>
      <c r="CX60" s="433"/>
      <c r="CY60" s="434"/>
      <c r="CZ60" s="435"/>
      <c r="DA60" s="456"/>
      <c r="DB60" s="457"/>
      <c r="DC60" s="458"/>
      <c r="DD60" s="439"/>
      <c r="DE60" s="440"/>
      <c r="DF60" s="440"/>
      <c r="DG60" s="441"/>
      <c r="DH60" s="439"/>
      <c r="DI60" s="440"/>
      <c r="DJ60" s="440"/>
      <c r="DK60" s="441"/>
      <c r="DL60" s="433"/>
      <c r="DM60" s="434"/>
      <c r="DN60" s="435"/>
      <c r="DO60" s="433"/>
      <c r="DP60" s="434"/>
      <c r="DQ60" s="435"/>
      <c r="DR60" s="433"/>
      <c r="DS60" s="434"/>
      <c r="DT60" s="435"/>
      <c r="DU60" s="433"/>
      <c r="DV60" s="434"/>
      <c r="DW60" s="435"/>
      <c r="DX60" s="439"/>
      <c r="DY60" s="440"/>
      <c r="DZ60" s="440"/>
      <c r="EA60" s="441"/>
      <c r="EB60" s="433"/>
      <c r="EC60" s="434"/>
      <c r="ED60" s="435"/>
    </row>
    <row r="61" spans="1:134" s="17" customFormat="1" ht="10.5">
      <c r="A61" s="459"/>
      <c r="B61" s="460"/>
      <c r="C61" s="461"/>
      <c r="D61" s="477" t="s">
        <v>14</v>
      </c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9"/>
      <c r="U61" s="436"/>
      <c r="V61" s="437"/>
      <c r="W61" s="438"/>
      <c r="X61" s="436"/>
      <c r="Y61" s="437"/>
      <c r="Z61" s="438"/>
      <c r="AA61" s="442"/>
      <c r="AB61" s="443"/>
      <c r="AC61" s="443"/>
      <c r="AD61" s="444"/>
      <c r="AE61" s="442"/>
      <c r="AF61" s="443"/>
      <c r="AG61" s="443"/>
      <c r="AH61" s="444"/>
      <c r="AI61" s="459"/>
      <c r="AJ61" s="460"/>
      <c r="AK61" s="461"/>
      <c r="AL61" s="436"/>
      <c r="AM61" s="437"/>
      <c r="AN61" s="438"/>
      <c r="AO61" s="465"/>
      <c r="AP61" s="466"/>
      <c r="AQ61" s="466"/>
      <c r="AR61" s="467"/>
      <c r="AS61" s="465"/>
      <c r="AT61" s="466"/>
      <c r="AU61" s="466"/>
      <c r="AV61" s="467"/>
      <c r="AW61" s="436"/>
      <c r="AX61" s="437"/>
      <c r="AY61" s="438"/>
      <c r="AZ61" s="436"/>
      <c r="BA61" s="437"/>
      <c r="BB61" s="438"/>
      <c r="BC61" s="436"/>
      <c r="BD61" s="437"/>
      <c r="BE61" s="438"/>
      <c r="BF61" s="436"/>
      <c r="BG61" s="437"/>
      <c r="BH61" s="438"/>
      <c r="BI61" s="442"/>
      <c r="BJ61" s="443"/>
      <c r="BK61" s="443"/>
      <c r="BL61" s="444"/>
      <c r="BM61" s="436"/>
      <c r="BN61" s="437"/>
      <c r="BO61" s="438"/>
      <c r="BP61" s="453"/>
      <c r="BQ61" s="454"/>
      <c r="BR61" s="454"/>
      <c r="BS61" s="454"/>
      <c r="BT61" s="455"/>
      <c r="BU61" s="453"/>
      <c r="BV61" s="454"/>
      <c r="BW61" s="454"/>
      <c r="BX61" s="455"/>
      <c r="BY61" s="519"/>
      <c r="BZ61" s="520"/>
      <c r="CA61" s="520"/>
      <c r="CB61" s="521"/>
      <c r="CC61" s="519"/>
      <c r="CD61" s="520"/>
      <c r="CE61" s="520"/>
      <c r="CF61" s="521"/>
      <c r="CG61" s="442"/>
      <c r="CH61" s="443"/>
      <c r="CI61" s="444"/>
      <c r="CJ61" s="436"/>
      <c r="CK61" s="437"/>
      <c r="CL61" s="438"/>
      <c r="CM61" s="436"/>
      <c r="CN61" s="437"/>
      <c r="CO61" s="438"/>
      <c r="CP61" s="442"/>
      <c r="CQ61" s="443"/>
      <c r="CR61" s="443"/>
      <c r="CS61" s="444"/>
      <c r="CT61" s="442"/>
      <c r="CU61" s="443"/>
      <c r="CV61" s="443"/>
      <c r="CW61" s="444"/>
      <c r="CX61" s="436"/>
      <c r="CY61" s="437"/>
      <c r="CZ61" s="438"/>
      <c r="DA61" s="459"/>
      <c r="DB61" s="460"/>
      <c r="DC61" s="461"/>
      <c r="DD61" s="442"/>
      <c r="DE61" s="443"/>
      <c r="DF61" s="443"/>
      <c r="DG61" s="444"/>
      <c r="DH61" s="442"/>
      <c r="DI61" s="443"/>
      <c r="DJ61" s="443"/>
      <c r="DK61" s="444"/>
      <c r="DL61" s="436"/>
      <c r="DM61" s="437"/>
      <c r="DN61" s="438"/>
      <c r="DO61" s="436"/>
      <c r="DP61" s="437"/>
      <c r="DQ61" s="438"/>
      <c r="DR61" s="436"/>
      <c r="DS61" s="437"/>
      <c r="DT61" s="438"/>
      <c r="DU61" s="436"/>
      <c r="DV61" s="437"/>
      <c r="DW61" s="438"/>
      <c r="DX61" s="442"/>
      <c r="DY61" s="443"/>
      <c r="DZ61" s="443"/>
      <c r="EA61" s="444"/>
      <c r="EB61" s="436"/>
      <c r="EC61" s="437"/>
      <c r="ED61" s="438"/>
    </row>
    <row r="62" spans="1:134" s="19" customFormat="1" ht="10.5">
      <c r="A62" s="509" t="s">
        <v>23</v>
      </c>
      <c r="B62" s="509"/>
      <c r="C62" s="509"/>
      <c r="D62" s="522" t="s">
        <v>24</v>
      </c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07"/>
      <c r="V62" s="507"/>
      <c r="W62" s="507"/>
      <c r="X62" s="507"/>
      <c r="Y62" s="507"/>
      <c r="Z62" s="507"/>
      <c r="AA62" s="508"/>
      <c r="AB62" s="508"/>
      <c r="AC62" s="508"/>
      <c r="AD62" s="508"/>
      <c r="AE62" s="508"/>
      <c r="AF62" s="508"/>
      <c r="AG62" s="508"/>
      <c r="AH62" s="508"/>
      <c r="AI62" s="507"/>
      <c r="AJ62" s="507"/>
      <c r="AK62" s="507"/>
      <c r="AL62" s="507"/>
      <c r="AM62" s="507"/>
      <c r="AN62" s="507"/>
      <c r="AO62" s="510"/>
      <c r="AP62" s="510"/>
      <c r="AQ62" s="510"/>
      <c r="AR62" s="510"/>
      <c r="AS62" s="510"/>
      <c r="AT62" s="510"/>
      <c r="AU62" s="510"/>
      <c r="AV62" s="510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8"/>
      <c r="BJ62" s="508"/>
      <c r="BK62" s="508"/>
      <c r="BL62" s="508"/>
      <c r="BM62" s="507"/>
      <c r="BN62" s="507"/>
      <c r="BO62" s="507"/>
      <c r="BP62" s="508"/>
      <c r="BQ62" s="508"/>
      <c r="BR62" s="508"/>
      <c r="BS62" s="508"/>
      <c r="BT62" s="508"/>
      <c r="BU62" s="508"/>
      <c r="BV62" s="508"/>
      <c r="BW62" s="508"/>
      <c r="BX62" s="508"/>
      <c r="BY62" s="508"/>
      <c r="BZ62" s="508"/>
      <c r="CA62" s="508"/>
      <c r="CB62" s="508"/>
      <c r="CC62" s="508"/>
      <c r="CD62" s="508"/>
      <c r="CE62" s="508"/>
      <c r="CF62" s="508"/>
      <c r="CG62" s="508"/>
      <c r="CH62" s="508"/>
      <c r="CI62" s="508"/>
      <c r="CJ62" s="507"/>
      <c r="CK62" s="507"/>
      <c r="CL62" s="507"/>
      <c r="CM62" s="507"/>
      <c r="CN62" s="507"/>
      <c r="CO62" s="507"/>
      <c r="CP62" s="508"/>
      <c r="CQ62" s="508"/>
      <c r="CR62" s="508"/>
      <c r="CS62" s="508"/>
      <c r="CT62" s="508"/>
      <c r="CU62" s="508"/>
      <c r="CV62" s="508"/>
      <c r="CW62" s="508"/>
      <c r="CX62" s="507"/>
      <c r="CY62" s="507"/>
      <c r="CZ62" s="507"/>
      <c r="DA62" s="507"/>
      <c r="DB62" s="507"/>
      <c r="DC62" s="507"/>
      <c r="DD62" s="508"/>
      <c r="DE62" s="508"/>
      <c r="DF62" s="508"/>
      <c r="DG62" s="508"/>
      <c r="DH62" s="508"/>
      <c r="DI62" s="508"/>
      <c r="DJ62" s="508"/>
      <c r="DK62" s="508"/>
      <c r="DL62" s="507"/>
      <c r="DM62" s="507"/>
      <c r="DN62" s="507"/>
      <c r="DO62" s="507"/>
      <c r="DP62" s="507"/>
      <c r="DQ62" s="507"/>
      <c r="DR62" s="507"/>
      <c r="DS62" s="507"/>
      <c r="DT62" s="507"/>
      <c r="DU62" s="507"/>
      <c r="DV62" s="507"/>
      <c r="DW62" s="507"/>
      <c r="DX62" s="508"/>
      <c r="DY62" s="508"/>
      <c r="DZ62" s="508"/>
      <c r="EA62" s="508"/>
      <c r="EB62" s="507"/>
      <c r="EC62" s="507"/>
      <c r="ED62" s="507"/>
    </row>
    <row r="63" spans="1:134" s="20" customFormat="1" ht="11.25">
      <c r="A63" s="529" t="s">
        <v>25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1"/>
      <c r="U63" s="524"/>
      <c r="V63" s="524"/>
      <c r="W63" s="524"/>
      <c r="X63" s="524"/>
      <c r="Y63" s="524"/>
      <c r="Z63" s="524"/>
      <c r="AA63" s="523"/>
      <c r="AB63" s="523"/>
      <c r="AC63" s="523"/>
      <c r="AD63" s="523"/>
      <c r="AE63" s="523"/>
      <c r="AF63" s="523"/>
      <c r="AG63" s="523"/>
      <c r="AH63" s="523"/>
      <c r="AI63" s="524"/>
      <c r="AJ63" s="524"/>
      <c r="AK63" s="524"/>
      <c r="AL63" s="524"/>
      <c r="AM63" s="524"/>
      <c r="AN63" s="524"/>
      <c r="AO63" s="525"/>
      <c r="AP63" s="525"/>
      <c r="AQ63" s="525"/>
      <c r="AR63" s="525"/>
      <c r="AS63" s="525"/>
      <c r="AT63" s="525"/>
      <c r="AU63" s="525"/>
      <c r="AV63" s="525"/>
      <c r="AW63" s="524"/>
      <c r="AX63" s="524"/>
      <c r="AY63" s="524"/>
      <c r="AZ63" s="524"/>
      <c r="BA63" s="524"/>
      <c r="BB63" s="524"/>
      <c r="BC63" s="524"/>
      <c r="BD63" s="524"/>
      <c r="BE63" s="524"/>
      <c r="BF63" s="524"/>
      <c r="BG63" s="524"/>
      <c r="BH63" s="524"/>
      <c r="BI63" s="523"/>
      <c r="BJ63" s="523"/>
      <c r="BK63" s="523"/>
      <c r="BL63" s="523"/>
      <c r="BM63" s="524"/>
      <c r="BN63" s="524"/>
      <c r="BO63" s="524"/>
      <c r="BP63" s="523"/>
      <c r="BQ63" s="523"/>
      <c r="BR63" s="523"/>
      <c r="BS63" s="523"/>
      <c r="BT63" s="523"/>
      <c r="BU63" s="523"/>
      <c r="BV63" s="523"/>
      <c r="BW63" s="523"/>
      <c r="BX63" s="523"/>
      <c r="BY63" s="523"/>
      <c r="BZ63" s="523"/>
      <c r="CA63" s="523"/>
      <c r="CB63" s="523"/>
      <c r="CC63" s="523"/>
      <c r="CD63" s="523"/>
      <c r="CE63" s="523"/>
      <c r="CF63" s="523"/>
      <c r="CG63" s="523"/>
      <c r="CH63" s="523"/>
      <c r="CI63" s="523"/>
      <c r="CJ63" s="524"/>
      <c r="CK63" s="524"/>
      <c r="CL63" s="524"/>
      <c r="CM63" s="524"/>
      <c r="CN63" s="524"/>
      <c r="CO63" s="524"/>
      <c r="CP63" s="523"/>
      <c r="CQ63" s="523"/>
      <c r="CR63" s="523"/>
      <c r="CS63" s="523"/>
      <c r="CT63" s="523"/>
      <c r="CU63" s="523"/>
      <c r="CV63" s="523"/>
      <c r="CW63" s="523"/>
      <c r="CX63" s="524"/>
      <c r="CY63" s="524"/>
      <c r="CZ63" s="524"/>
      <c r="DA63" s="524"/>
      <c r="DB63" s="524"/>
      <c r="DC63" s="524"/>
      <c r="DD63" s="523"/>
      <c r="DE63" s="523"/>
      <c r="DF63" s="523"/>
      <c r="DG63" s="523"/>
      <c r="DH63" s="523"/>
      <c r="DI63" s="523"/>
      <c r="DJ63" s="523"/>
      <c r="DK63" s="523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3"/>
      <c r="DY63" s="523"/>
      <c r="DZ63" s="523"/>
      <c r="EA63" s="523"/>
      <c r="EB63" s="524"/>
      <c r="EC63" s="524"/>
      <c r="ED63" s="524"/>
    </row>
    <row r="64" spans="1:134" s="17" customFormat="1" ht="10.5">
      <c r="A64" s="456"/>
      <c r="B64" s="457"/>
      <c r="C64" s="458"/>
      <c r="D64" s="448" t="s">
        <v>117</v>
      </c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33"/>
      <c r="V64" s="434"/>
      <c r="W64" s="435"/>
      <c r="X64" s="433"/>
      <c r="Y64" s="434"/>
      <c r="Z64" s="435"/>
      <c r="AA64" s="439"/>
      <c r="AB64" s="440"/>
      <c r="AC64" s="440"/>
      <c r="AD64" s="441"/>
      <c r="AE64" s="439"/>
      <c r="AF64" s="440"/>
      <c r="AG64" s="440"/>
      <c r="AH64" s="441"/>
      <c r="AI64" s="433"/>
      <c r="AJ64" s="434"/>
      <c r="AK64" s="435"/>
      <c r="AL64" s="433"/>
      <c r="AM64" s="434"/>
      <c r="AN64" s="435"/>
      <c r="AO64" s="462"/>
      <c r="AP64" s="463"/>
      <c r="AQ64" s="463"/>
      <c r="AR64" s="464"/>
      <c r="AS64" s="462"/>
      <c r="AT64" s="463"/>
      <c r="AU64" s="463"/>
      <c r="AV64" s="464"/>
      <c r="AW64" s="433"/>
      <c r="AX64" s="434"/>
      <c r="AY64" s="435"/>
      <c r="AZ64" s="433"/>
      <c r="BA64" s="434"/>
      <c r="BB64" s="435"/>
      <c r="BC64" s="433"/>
      <c r="BD64" s="434"/>
      <c r="BE64" s="435"/>
      <c r="BF64" s="433"/>
      <c r="BG64" s="434"/>
      <c r="BH64" s="435"/>
      <c r="BI64" s="439"/>
      <c r="BJ64" s="440"/>
      <c r="BK64" s="440"/>
      <c r="BL64" s="441"/>
      <c r="BM64" s="433"/>
      <c r="BN64" s="434"/>
      <c r="BO64" s="435"/>
      <c r="BP64" s="439"/>
      <c r="BQ64" s="440"/>
      <c r="BR64" s="440"/>
      <c r="BS64" s="440"/>
      <c r="BT64" s="441"/>
      <c r="BU64" s="439"/>
      <c r="BV64" s="440"/>
      <c r="BW64" s="440"/>
      <c r="BX64" s="441"/>
      <c r="BY64" s="439"/>
      <c r="BZ64" s="440"/>
      <c r="CA64" s="440"/>
      <c r="CB64" s="441"/>
      <c r="CC64" s="439"/>
      <c r="CD64" s="440"/>
      <c r="CE64" s="440"/>
      <c r="CF64" s="441"/>
      <c r="CG64" s="439"/>
      <c r="CH64" s="440"/>
      <c r="CI64" s="441"/>
      <c r="CJ64" s="433"/>
      <c r="CK64" s="434"/>
      <c r="CL64" s="435"/>
      <c r="CM64" s="433"/>
      <c r="CN64" s="434"/>
      <c r="CO64" s="435"/>
      <c r="CP64" s="439"/>
      <c r="CQ64" s="440"/>
      <c r="CR64" s="440"/>
      <c r="CS64" s="441"/>
      <c r="CT64" s="439"/>
      <c r="CU64" s="440"/>
      <c r="CV64" s="440"/>
      <c r="CW64" s="441"/>
      <c r="CX64" s="433"/>
      <c r="CY64" s="434"/>
      <c r="CZ64" s="435"/>
      <c r="DA64" s="433"/>
      <c r="DB64" s="434"/>
      <c r="DC64" s="435"/>
      <c r="DD64" s="439"/>
      <c r="DE64" s="440"/>
      <c r="DF64" s="440"/>
      <c r="DG64" s="441"/>
      <c r="DH64" s="439"/>
      <c r="DI64" s="440"/>
      <c r="DJ64" s="440"/>
      <c r="DK64" s="441"/>
      <c r="DL64" s="433"/>
      <c r="DM64" s="434"/>
      <c r="DN64" s="435"/>
      <c r="DO64" s="433"/>
      <c r="DP64" s="434"/>
      <c r="DQ64" s="435"/>
      <c r="DR64" s="433"/>
      <c r="DS64" s="434"/>
      <c r="DT64" s="435"/>
      <c r="DU64" s="433"/>
      <c r="DV64" s="434"/>
      <c r="DW64" s="435"/>
      <c r="DX64" s="439"/>
      <c r="DY64" s="440"/>
      <c r="DZ64" s="440"/>
      <c r="EA64" s="441"/>
      <c r="EB64" s="433"/>
      <c r="EC64" s="434"/>
      <c r="ED64" s="435"/>
    </row>
    <row r="65" spans="1:134" s="17" customFormat="1" ht="10.5">
      <c r="A65" s="459"/>
      <c r="B65" s="460"/>
      <c r="C65" s="461"/>
      <c r="D65" s="449" t="s">
        <v>118</v>
      </c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36"/>
      <c r="V65" s="437"/>
      <c r="W65" s="438"/>
      <c r="X65" s="436"/>
      <c r="Y65" s="437"/>
      <c r="Z65" s="438"/>
      <c r="AA65" s="442"/>
      <c r="AB65" s="443"/>
      <c r="AC65" s="443"/>
      <c r="AD65" s="444"/>
      <c r="AE65" s="442"/>
      <c r="AF65" s="443"/>
      <c r="AG65" s="443"/>
      <c r="AH65" s="444"/>
      <c r="AI65" s="436"/>
      <c r="AJ65" s="437"/>
      <c r="AK65" s="438"/>
      <c r="AL65" s="436"/>
      <c r="AM65" s="437"/>
      <c r="AN65" s="438"/>
      <c r="AO65" s="465"/>
      <c r="AP65" s="466"/>
      <c r="AQ65" s="466"/>
      <c r="AR65" s="467"/>
      <c r="AS65" s="465"/>
      <c r="AT65" s="466"/>
      <c r="AU65" s="466"/>
      <c r="AV65" s="467"/>
      <c r="AW65" s="436"/>
      <c r="AX65" s="437"/>
      <c r="AY65" s="438"/>
      <c r="AZ65" s="436"/>
      <c r="BA65" s="437"/>
      <c r="BB65" s="438"/>
      <c r="BC65" s="436"/>
      <c r="BD65" s="437"/>
      <c r="BE65" s="438"/>
      <c r="BF65" s="436"/>
      <c r="BG65" s="437"/>
      <c r="BH65" s="438"/>
      <c r="BI65" s="442"/>
      <c r="BJ65" s="443"/>
      <c r="BK65" s="443"/>
      <c r="BL65" s="444"/>
      <c r="BM65" s="436"/>
      <c r="BN65" s="437"/>
      <c r="BO65" s="438"/>
      <c r="BP65" s="442"/>
      <c r="BQ65" s="443"/>
      <c r="BR65" s="443"/>
      <c r="BS65" s="443"/>
      <c r="BT65" s="444"/>
      <c r="BU65" s="442"/>
      <c r="BV65" s="443"/>
      <c r="BW65" s="443"/>
      <c r="BX65" s="444"/>
      <c r="BY65" s="442"/>
      <c r="BZ65" s="443"/>
      <c r="CA65" s="443"/>
      <c r="CB65" s="444"/>
      <c r="CC65" s="442"/>
      <c r="CD65" s="443"/>
      <c r="CE65" s="443"/>
      <c r="CF65" s="444"/>
      <c r="CG65" s="442"/>
      <c r="CH65" s="443"/>
      <c r="CI65" s="444"/>
      <c r="CJ65" s="436"/>
      <c r="CK65" s="437"/>
      <c r="CL65" s="438"/>
      <c r="CM65" s="436"/>
      <c r="CN65" s="437"/>
      <c r="CO65" s="438"/>
      <c r="CP65" s="442"/>
      <c r="CQ65" s="443"/>
      <c r="CR65" s="443"/>
      <c r="CS65" s="444"/>
      <c r="CT65" s="442"/>
      <c r="CU65" s="443"/>
      <c r="CV65" s="443"/>
      <c r="CW65" s="444"/>
      <c r="CX65" s="436"/>
      <c r="CY65" s="437"/>
      <c r="CZ65" s="438"/>
      <c r="DA65" s="436"/>
      <c r="DB65" s="437"/>
      <c r="DC65" s="438"/>
      <c r="DD65" s="442"/>
      <c r="DE65" s="443"/>
      <c r="DF65" s="443"/>
      <c r="DG65" s="444"/>
      <c r="DH65" s="442"/>
      <c r="DI65" s="443"/>
      <c r="DJ65" s="443"/>
      <c r="DK65" s="444"/>
      <c r="DL65" s="436"/>
      <c r="DM65" s="437"/>
      <c r="DN65" s="438"/>
      <c r="DO65" s="436"/>
      <c r="DP65" s="437"/>
      <c r="DQ65" s="438"/>
      <c r="DR65" s="436"/>
      <c r="DS65" s="437"/>
      <c r="DT65" s="438"/>
      <c r="DU65" s="436"/>
      <c r="DV65" s="437"/>
      <c r="DW65" s="438"/>
      <c r="DX65" s="442"/>
      <c r="DY65" s="443"/>
      <c r="DZ65" s="443"/>
      <c r="EA65" s="444"/>
      <c r="EB65" s="436"/>
      <c r="EC65" s="437"/>
      <c r="ED65" s="438"/>
    </row>
    <row r="66" spans="1:134" s="7" customFormat="1" ht="11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419">
        <f>SUM(BP21:BT45,BP50:BT53,BP57:BT58)</f>
        <v>98.59200000000003</v>
      </c>
      <c r="BQ66" s="419"/>
      <c r="BR66" s="419"/>
      <c r="BS66" s="419"/>
      <c r="BT66" s="419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</row>
    <row r="67" spans="1:134" s="7" customFormat="1" ht="11.25" customHeight="1">
      <c r="A67" s="21" t="s">
        <v>119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22"/>
      <c r="BQ67" s="22"/>
      <c r="BR67" s="60"/>
      <c r="BS67" s="22"/>
      <c r="BT67" s="22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</row>
    <row r="68" spans="1:134" s="7" customFormat="1" ht="11.25">
      <c r="A68" s="1" t="s">
        <v>120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</row>
    <row r="69" spans="1:134" ht="12.75" hidden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</row>
    <row r="70" spans="1:134" ht="27.75" customHeight="1">
      <c r="A70" s="123"/>
      <c r="B70" s="253" t="s">
        <v>383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</row>
    <row r="71" spans="1:134" ht="0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</row>
    <row r="72" spans="1:134" ht="6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</row>
    <row r="73" spans="1:135" ht="12.75">
      <c r="A73" s="365" t="s">
        <v>306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5"/>
      <c r="DB73" s="365"/>
      <c r="DC73" s="365"/>
      <c r="DD73" s="365"/>
      <c r="DE73" s="365"/>
      <c r="DF73" s="365"/>
      <c r="DG73" s="365"/>
      <c r="DH73" s="365"/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99"/>
    </row>
  </sheetData>
  <sheetProtection/>
  <mergeCells count="1724">
    <mergeCell ref="CX23:CZ23"/>
    <mergeCell ref="DA21:DC21"/>
    <mergeCell ref="DA22:DC22"/>
    <mergeCell ref="DA23:DC23"/>
    <mergeCell ref="A3:ED3"/>
    <mergeCell ref="CC21:CF21"/>
    <mergeCell ref="CX21:CZ21"/>
    <mergeCell ref="CX22:CZ22"/>
    <mergeCell ref="AS21:AV21"/>
    <mergeCell ref="CG21:CI21"/>
    <mergeCell ref="A1:S1"/>
    <mergeCell ref="A2:S2"/>
    <mergeCell ref="BP21:BT21"/>
    <mergeCell ref="CC23:CF23"/>
    <mergeCell ref="D22:T22"/>
    <mergeCell ref="D23:T23"/>
    <mergeCell ref="AI23:AK23"/>
    <mergeCell ref="AI22:AK22"/>
    <mergeCell ref="CG22:CI22"/>
    <mergeCell ref="CG23:CI23"/>
    <mergeCell ref="BU21:BX21"/>
    <mergeCell ref="BY21:CB21"/>
    <mergeCell ref="BU23:BX23"/>
    <mergeCell ref="CC22:CF22"/>
    <mergeCell ref="BY22:CB22"/>
    <mergeCell ref="BY23:CB23"/>
    <mergeCell ref="AS22:AV22"/>
    <mergeCell ref="AS23:AV23"/>
    <mergeCell ref="BP23:BT23"/>
    <mergeCell ref="BP22:BT22"/>
    <mergeCell ref="BU22:BX22"/>
    <mergeCell ref="AI21:AK21"/>
    <mergeCell ref="AL21:AN21"/>
    <mergeCell ref="AL22:AN22"/>
    <mergeCell ref="AL23:AN23"/>
    <mergeCell ref="AO64:AR65"/>
    <mergeCell ref="AO45:AR45"/>
    <mergeCell ref="AL32:AN32"/>
    <mergeCell ref="AO32:AR32"/>
    <mergeCell ref="AO33:AR33"/>
    <mergeCell ref="AO60:AR61"/>
    <mergeCell ref="AO53:AR53"/>
    <mergeCell ref="AO51:AR51"/>
    <mergeCell ref="AO52:AR52"/>
    <mergeCell ref="D65:T65"/>
    <mergeCell ref="BI63:BL63"/>
    <mergeCell ref="AL63:AN63"/>
    <mergeCell ref="BF45:BH45"/>
    <mergeCell ref="A63:T63"/>
    <mergeCell ref="AI64:AK65"/>
    <mergeCell ref="AL45:AN45"/>
    <mergeCell ref="D45:T45"/>
    <mergeCell ref="U45:W45"/>
    <mergeCell ref="AW64:AY65"/>
    <mergeCell ref="AI31:AK31"/>
    <mergeCell ref="AL31:AN31"/>
    <mergeCell ref="DX45:EA45"/>
    <mergeCell ref="AE45:AH45"/>
    <mergeCell ref="AW45:AY45"/>
    <mergeCell ref="AZ45:BB45"/>
    <mergeCell ref="CP45:CS45"/>
    <mergeCell ref="CG45:CI45"/>
    <mergeCell ref="AO31:AR31"/>
    <mergeCell ref="AO39:AR39"/>
    <mergeCell ref="A21:C21"/>
    <mergeCell ref="A22:C22"/>
    <mergeCell ref="A23:C23"/>
    <mergeCell ref="D21:T21"/>
    <mergeCell ref="AO21:AR21"/>
    <mergeCell ref="CC45:CF45"/>
    <mergeCell ref="BY29:CB29"/>
    <mergeCell ref="BC29:BE29"/>
    <mergeCell ref="BF29:BH29"/>
    <mergeCell ref="AI45:AK45"/>
    <mergeCell ref="BI29:BL29"/>
    <mergeCell ref="CM45:CO45"/>
    <mergeCell ref="AS45:AV45"/>
    <mergeCell ref="X45:Z45"/>
    <mergeCell ref="BC45:BE45"/>
    <mergeCell ref="D31:T31"/>
    <mergeCell ref="U31:W31"/>
    <mergeCell ref="X31:Z31"/>
    <mergeCell ref="AA31:AD31"/>
    <mergeCell ref="AE31:AH31"/>
    <mergeCell ref="EB45:ED45"/>
    <mergeCell ref="CT45:CW45"/>
    <mergeCell ref="CX45:CZ45"/>
    <mergeCell ref="DA45:DC45"/>
    <mergeCell ref="BY45:CB45"/>
    <mergeCell ref="BI45:BL45"/>
    <mergeCell ref="BM45:BO45"/>
    <mergeCell ref="BP45:BT45"/>
    <mergeCell ref="BU45:BX45"/>
    <mergeCell ref="CJ45:CL45"/>
    <mergeCell ref="DR30:DT30"/>
    <mergeCell ref="DU30:DW30"/>
    <mergeCell ref="DX30:EA30"/>
    <mergeCell ref="CG31:CI31"/>
    <mergeCell ref="DL30:DN30"/>
    <mergeCell ref="AS32:AV32"/>
    <mergeCell ref="DD30:DG30"/>
    <mergeCell ref="BC31:BE31"/>
    <mergeCell ref="BF31:BH31"/>
    <mergeCell ref="BP31:BT31"/>
    <mergeCell ref="EB30:ED30"/>
    <mergeCell ref="BI31:BL31"/>
    <mergeCell ref="BM31:BO31"/>
    <mergeCell ref="DO30:DQ30"/>
    <mergeCell ref="BP30:BT30"/>
    <mergeCell ref="AS31:AV31"/>
    <mergeCell ref="AW31:AY31"/>
    <mergeCell ref="AZ31:BB31"/>
    <mergeCell ref="DX31:EA31"/>
    <mergeCell ref="CM31:CO31"/>
    <mergeCell ref="BU31:BX31"/>
    <mergeCell ref="BY31:CB31"/>
    <mergeCell ref="CJ31:CL31"/>
    <mergeCell ref="BM30:BO30"/>
    <mergeCell ref="BU30:BX30"/>
    <mergeCell ref="CC31:CF31"/>
    <mergeCell ref="BY30:CB30"/>
    <mergeCell ref="CC30:CF30"/>
    <mergeCell ref="CG30:CI30"/>
    <mergeCell ref="CP30:CS30"/>
    <mergeCell ref="CX30:CZ30"/>
    <mergeCell ref="CJ30:CL30"/>
    <mergeCell ref="CT29:CW29"/>
    <mergeCell ref="DO29:DQ29"/>
    <mergeCell ref="CJ29:CL29"/>
    <mergeCell ref="CM29:CO29"/>
    <mergeCell ref="CP29:CS29"/>
    <mergeCell ref="DH30:DK30"/>
    <mergeCell ref="DA30:DC30"/>
    <mergeCell ref="BP29:BT29"/>
    <mergeCell ref="CX29:CZ29"/>
    <mergeCell ref="CC29:CF29"/>
    <mergeCell ref="CG29:CI29"/>
    <mergeCell ref="DH29:DK29"/>
    <mergeCell ref="DL29:DN29"/>
    <mergeCell ref="DA29:DC29"/>
    <mergeCell ref="DR29:DT29"/>
    <mergeCell ref="DU29:DW29"/>
    <mergeCell ref="DX29:EA29"/>
    <mergeCell ref="EB29:ED29"/>
    <mergeCell ref="D30:T30"/>
    <mergeCell ref="U30:W30"/>
    <mergeCell ref="X30:Z30"/>
    <mergeCell ref="AA30:AD30"/>
    <mergeCell ref="DD29:DG29"/>
    <mergeCell ref="AE29:AH29"/>
    <mergeCell ref="BM29:BO29"/>
    <mergeCell ref="CP31:CS31"/>
    <mergeCell ref="CT31:CW31"/>
    <mergeCell ref="AW30:AY30"/>
    <mergeCell ref="AZ30:BB30"/>
    <mergeCell ref="CM30:CO30"/>
    <mergeCell ref="BU29:BX29"/>
    <mergeCell ref="CT30:CW30"/>
    <mergeCell ref="BF30:BH30"/>
    <mergeCell ref="BI30:BL30"/>
    <mergeCell ref="CX31:CZ31"/>
    <mergeCell ref="DA31:DC31"/>
    <mergeCell ref="DD31:DG31"/>
    <mergeCell ref="DH31:DK31"/>
    <mergeCell ref="DL31:DN31"/>
    <mergeCell ref="DO31:DQ31"/>
    <mergeCell ref="DU31:DW31"/>
    <mergeCell ref="DO45:DQ45"/>
    <mergeCell ref="DR45:DT45"/>
    <mergeCell ref="DU45:DW45"/>
    <mergeCell ref="DU32:DW32"/>
    <mergeCell ref="DU33:DW33"/>
    <mergeCell ref="DU40:DW40"/>
    <mergeCell ref="DU41:DW41"/>
    <mergeCell ref="DU42:DW42"/>
    <mergeCell ref="DU43:DW43"/>
    <mergeCell ref="DD45:DG45"/>
    <mergeCell ref="DH45:DK45"/>
    <mergeCell ref="DL45:DN45"/>
    <mergeCell ref="DL32:DN32"/>
    <mergeCell ref="DO32:DQ32"/>
    <mergeCell ref="DR32:DT32"/>
    <mergeCell ref="DH33:DK33"/>
    <mergeCell ref="DL33:DN33"/>
    <mergeCell ref="DO33:DQ33"/>
    <mergeCell ref="DR33:DT33"/>
    <mergeCell ref="EB31:ED31"/>
    <mergeCell ref="AW29:AY29"/>
    <mergeCell ref="AZ29:BB29"/>
    <mergeCell ref="A29:C29"/>
    <mergeCell ref="D29:T29"/>
    <mergeCell ref="U29:W29"/>
    <mergeCell ref="X29:Z29"/>
    <mergeCell ref="AA29:AD29"/>
    <mergeCell ref="AE30:AH30"/>
    <mergeCell ref="DR31:DT31"/>
    <mergeCell ref="AW63:AY63"/>
    <mergeCell ref="AZ63:BB63"/>
    <mergeCell ref="AE62:AH62"/>
    <mergeCell ref="AS64:AV65"/>
    <mergeCell ref="U63:W63"/>
    <mergeCell ref="AS63:AV63"/>
    <mergeCell ref="AA63:AD63"/>
    <mergeCell ref="AE63:AH63"/>
    <mergeCell ref="AW62:AY62"/>
    <mergeCell ref="AL64:AN65"/>
    <mergeCell ref="BC63:BE63"/>
    <mergeCell ref="BF63:BH63"/>
    <mergeCell ref="AI63:AK63"/>
    <mergeCell ref="BC30:BE30"/>
    <mergeCell ref="AS29:AV29"/>
    <mergeCell ref="AI30:AK30"/>
    <mergeCell ref="AO29:AR29"/>
    <mergeCell ref="AO30:AR30"/>
    <mergeCell ref="AS30:AV30"/>
    <mergeCell ref="AS62:AV62"/>
    <mergeCell ref="A45:C45"/>
    <mergeCell ref="AA53:AD53"/>
    <mergeCell ref="A53:C53"/>
    <mergeCell ref="A48:C49"/>
    <mergeCell ref="A54:C56"/>
    <mergeCell ref="AO63:AR63"/>
    <mergeCell ref="X63:Z63"/>
    <mergeCell ref="AL62:AN62"/>
    <mergeCell ref="A59:C59"/>
    <mergeCell ref="AA45:AD45"/>
    <mergeCell ref="DL64:DN65"/>
    <mergeCell ref="AZ64:BB65"/>
    <mergeCell ref="BC64:BE65"/>
    <mergeCell ref="BF64:BH65"/>
    <mergeCell ref="BI64:BL65"/>
    <mergeCell ref="DX64:EA65"/>
    <mergeCell ref="CG64:CI65"/>
    <mergeCell ref="CJ64:CL65"/>
    <mergeCell ref="BM64:BO65"/>
    <mergeCell ref="BU64:BX65"/>
    <mergeCell ref="EB64:ED65"/>
    <mergeCell ref="CP64:CS65"/>
    <mergeCell ref="CT64:CW65"/>
    <mergeCell ref="CX64:CZ65"/>
    <mergeCell ref="DA64:DC65"/>
    <mergeCell ref="DD64:DG65"/>
    <mergeCell ref="DH64:DK65"/>
    <mergeCell ref="DU64:DW65"/>
    <mergeCell ref="DR64:DT65"/>
    <mergeCell ref="DO64:DQ65"/>
    <mergeCell ref="BP63:BT63"/>
    <mergeCell ref="BU63:BX63"/>
    <mergeCell ref="BM63:BO63"/>
    <mergeCell ref="EB63:ED63"/>
    <mergeCell ref="DX63:EA63"/>
    <mergeCell ref="DL63:DN63"/>
    <mergeCell ref="CT63:CW63"/>
    <mergeCell ref="CX63:CZ63"/>
    <mergeCell ref="CP63:CS63"/>
    <mergeCell ref="CC63:CF63"/>
    <mergeCell ref="A64:C65"/>
    <mergeCell ref="D64:T64"/>
    <mergeCell ref="U64:W65"/>
    <mergeCell ref="X64:Z65"/>
    <mergeCell ref="AA64:AD65"/>
    <mergeCell ref="CM64:CO65"/>
    <mergeCell ref="BP64:BT65"/>
    <mergeCell ref="BY64:CB65"/>
    <mergeCell ref="CC64:CF65"/>
    <mergeCell ref="AE64:AH65"/>
    <mergeCell ref="CM62:CO62"/>
    <mergeCell ref="DR63:DT63"/>
    <mergeCell ref="DU63:DW63"/>
    <mergeCell ref="BC62:BE62"/>
    <mergeCell ref="BM62:BO62"/>
    <mergeCell ref="BF62:BH62"/>
    <mergeCell ref="BI62:BL62"/>
    <mergeCell ref="BY63:CB63"/>
    <mergeCell ref="CG63:CI63"/>
    <mergeCell ref="CJ63:CL63"/>
    <mergeCell ref="DA63:DC63"/>
    <mergeCell ref="CC62:CF62"/>
    <mergeCell ref="CM63:CO63"/>
    <mergeCell ref="EB62:ED62"/>
    <mergeCell ref="CP62:CS62"/>
    <mergeCell ref="CT62:CW62"/>
    <mergeCell ref="CX62:CZ62"/>
    <mergeCell ref="DA62:DC62"/>
    <mergeCell ref="CG62:CI62"/>
    <mergeCell ref="CJ62:CL62"/>
    <mergeCell ref="DO62:DQ62"/>
    <mergeCell ref="DH63:DK63"/>
    <mergeCell ref="DR62:DT62"/>
    <mergeCell ref="DU62:DW62"/>
    <mergeCell ref="DX62:EA62"/>
    <mergeCell ref="DD63:DG63"/>
    <mergeCell ref="DO63:DQ63"/>
    <mergeCell ref="DL62:DN62"/>
    <mergeCell ref="DH62:DK62"/>
    <mergeCell ref="BU62:BX62"/>
    <mergeCell ref="BY62:CB62"/>
    <mergeCell ref="BP62:BT62"/>
    <mergeCell ref="DD62:DG62"/>
    <mergeCell ref="A62:C62"/>
    <mergeCell ref="D62:T62"/>
    <mergeCell ref="U62:W62"/>
    <mergeCell ref="X62:Z62"/>
    <mergeCell ref="AA62:AD62"/>
    <mergeCell ref="AI62:AK62"/>
    <mergeCell ref="AS60:AV61"/>
    <mergeCell ref="AZ60:BB61"/>
    <mergeCell ref="AZ62:BB62"/>
    <mergeCell ref="AW60:AY61"/>
    <mergeCell ref="AO62:AR62"/>
    <mergeCell ref="DU59:DW59"/>
    <mergeCell ref="DA60:DC61"/>
    <mergeCell ref="BC60:BE61"/>
    <mergeCell ref="DO60:DQ61"/>
    <mergeCell ref="BY60:CB61"/>
    <mergeCell ref="CC60:CF61"/>
    <mergeCell ref="CG60:CI61"/>
    <mergeCell ref="CJ60:CL61"/>
    <mergeCell ref="BF60:BH61"/>
    <mergeCell ref="BI60:BL61"/>
    <mergeCell ref="CP59:CS59"/>
    <mergeCell ref="BM59:BO59"/>
    <mergeCell ref="CT59:CW59"/>
    <mergeCell ref="EB60:ED61"/>
    <mergeCell ref="BU59:BX59"/>
    <mergeCell ref="BY59:CB59"/>
    <mergeCell ref="DD59:DG59"/>
    <mergeCell ref="DH59:DK59"/>
    <mergeCell ref="DL59:DN59"/>
    <mergeCell ref="DL60:DN61"/>
    <mergeCell ref="BU60:BX61"/>
    <mergeCell ref="DX59:EA59"/>
    <mergeCell ref="DO59:DQ59"/>
    <mergeCell ref="DR59:DT59"/>
    <mergeCell ref="BP59:BT59"/>
    <mergeCell ref="CM60:CO61"/>
    <mergeCell ref="CP60:CS61"/>
    <mergeCell ref="CT60:CW61"/>
    <mergeCell ref="BP60:BT61"/>
    <mergeCell ref="CC59:CF59"/>
    <mergeCell ref="CG59:CI59"/>
    <mergeCell ref="DA59:DC59"/>
    <mergeCell ref="AE60:AH61"/>
    <mergeCell ref="DX60:EA61"/>
    <mergeCell ref="DD60:DG61"/>
    <mergeCell ref="DR60:DT61"/>
    <mergeCell ref="DU60:DW61"/>
    <mergeCell ref="DH60:DK61"/>
    <mergeCell ref="BM60:BO61"/>
    <mergeCell ref="CX60:CZ61"/>
    <mergeCell ref="AI60:AK61"/>
    <mergeCell ref="AL60:AN61"/>
    <mergeCell ref="EB59:ED59"/>
    <mergeCell ref="A60:C61"/>
    <mergeCell ref="D60:T60"/>
    <mergeCell ref="U60:W61"/>
    <mergeCell ref="X60:Z61"/>
    <mergeCell ref="D61:T61"/>
    <mergeCell ref="BF59:BH59"/>
    <mergeCell ref="AS59:AV59"/>
    <mergeCell ref="AA60:AD61"/>
    <mergeCell ref="CX59:CZ59"/>
    <mergeCell ref="AZ59:BB59"/>
    <mergeCell ref="BC59:BE59"/>
    <mergeCell ref="AL59:AN59"/>
    <mergeCell ref="AO59:AR59"/>
    <mergeCell ref="CJ59:CL59"/>
    <mergeCell ref="CM59:CO59"/>
    <mergeCell ref="AW59:AY59"/>
    <mergeCell ref="BI59:BL59"/>
    <mergeCell ref="DX54:EA56"/>
    <mergeCell ref="EB54:ED56"/>
    <mergeCell ref="CT54:CW56"/>
    <mergeCell ref="CX54:CZ56"/>
    <mergeCell ref="D59:T59"/>
    <mergeCell ref="U59:W59"/>
    <mergeCell ref="X59:Z59"/>
    <mergeCell ref="AA59:AD59"/>
    <mergeCell ref="AE59:AH59"/>
    <mergeCell ref="AI59:AK59"/>
    <mergeCell ref="CG54:CI56"/>
    <mergeCell ref="CJ54:CL56"/>
    <mergeCell ref="CM54:CO56"/>
    <mergeCell ref="DU54:DW56"/>
    <mergeCell ref="DO54:DQ56"/>
    <mergeCell ref="CP54:CS56"/>
    <mergeCell ref="DR54:DT56"/>
    <mergeCell ref="DA54:DC56"/>
    <mergeCell ref="DD54:DG56"/>
    <mergeCell ref="DH54:DK56"/>
    <mergeCell ref="DL54:DN56"/>
    <mergeCell ref="X54:Z56"/>
    <mergeCell ref="AA54:AD56"/>
    <mergeCell ref="AZ54:BB56"/>
    <mergeCell ref="BU54:BX56"/>
    <mergeCell ref="BM54:BO56"/>
    <mergeCell ref="BY54:CB56"/>
    <mergeCell ref="CC54:CF56"/>
    <mergeCell ref="AL54:AN56"/>
    <mergeCell ref="AO54:AR56"/>
    <mergeCell ref="D53:T53"/>
    <mergeCell ref="D54:T54"/>
    <mergeCell ref="U54:W56"/>
    <mergeCell ref="AI54:AK56"/>
    <mergeCell ref="AI53:AK53"/>
    <mergeCell ref="D55:T55"/>
    <mergeCell ref="D56:T56"/>
    <mergeCell ref="AE54:AH56"/>
    <mergeCell ref="BI54:BL56"/>
    <mergeCell ref="AW53:AY53"/>
    <mergeCell ref="BC53:BE53"/>
    <mergeCell ref="AS53:AV53"/>
    <mergeCell ref="BC54:BE56"/>
    <mergeCell ref="BF54:BH56"/>
    <mergeCell ref="AS54:AV56"/>
    <mergeCell ref="AW54:AY56"/>
    <mergeCell ref="U53:W53"/>
    <mergeCell ref="X53:Z53"/>
    <mergeCell ref="BI48:BL49"/>
    <mergeCell ref="AL53:AN53"/>
    <mergeCell ref="AZ53:BB53"/>
    <mergeCell ref="BC48:BE49"/>
    <mergeCell ref="BF48:BH49"/>
    <mergeCell ref="AE53:AH53"/>
    <mergeCell ref="BI53:BL53"/>
    <mergeCell ref="AL51:AN51"/>
    <mergeCell ref="DA53:DC53"/>
    <mergeCell ref="DD53:DG53"/>
    <mergeCell ref="DH53:DK53"/>
    <mergeCell ref="DL53:DN53"/>
    <mergeCell ref="DR53:DT53"/>
    <mergeCell ref="CM53:CO53"/>
    <mergeCell ref="CP53:CS53"/>
    <mergeCell ref="CC53:CF53"/>
    <mergeCell ref="CG53:CI53"/>
    <mergeCell ref="CJ53:CL53"/>
    <mergeCell ref="CT53:CW53"/>
    <mergeCell ref="BF53:BH53"/>
    <mergeCell ref="BP54:BT56"/>
    <mergeCell ref="BM53:BO53"/>
    <mergeCell ref="BP53:BT53"/>
    <mergeCell ref="BU53:BX53"/>
    <mergeCell ref="BY53:CB53"/>
    <mergeCell ref="DX48:EA49"/>
    <mergeCell ref="DU48:DW49"/>
    <mergeCell ref="CM48:CO49"/>
    <mergeCell ref="EB48:ED49"/>
    <mergeCell ref="DR48:DT49"/>
    <mergeCell ref="DU53:DW53"/>
    <mergeCell ref="DX53:EA53"/>
    <mergeCell ref="EB53:ED53"/>
    <mergeCell ref="CX53:CZ53"/>
    <mergeCell ref="DO53:DQ53"/>
    <mergeCell ref="CG48:CI49"/>
    <mergeCell ref="BP48:BT49"/>
    <mergeCell ref="BU48:BX49"/>
    <mergeCell ref="DH48:DK49"/>
    <mergeCell ref="CP48:CS49"/>
    <mergeCell ref="CJ48:CL49"/>
    <mergeCell ref="DO48:DQ49"/>
    <mergeCell ref="D49:T49"/>
    <mergeCell ref="CT48:CW49"/>
    <mergeCell ref="CX48:CZ49"/>
    <mergeCell ref="DA48:DC49"/>
    <mergeCell ref="DD48:DG49"/>
    <mergeCell ref="BM48:BO49"/>
    <mergeCell ref="DL48:DN49"/>
    <mergeCell ref="BY48:CB49"/>
    <mergeCell ref="CC48:CF49"/>
    <mergeCell ref="CC46:CF47"/>
    <mergeCell ref="D48:T48"/>
    <mergeCell ref="U48:W49"/>
    <mergeCell ref="X48:Z49"/>
    <mergeCell ref="AL48:AN49"/>
    <mergeCell ref="AO48:AR49"/>
    <mergeCell ref="AW48:AY49"/>
    <mergeCell ref="D47:T47"/>
    <mergeCell ref="AS48:AV49"/>
    <mergeCell ref="DR46:DT47"/>
    <mergeCell ref="DU46:DW47"/>
    <mergeCell ref="DX46:EA47"/>
    <mergeCell ref="DH46:DK47"/>
    <mergeCell ref="CJ46:CL47"/>
    <mergeCell ref="CM46:CO47"/>
    <mergeCell ref="CP46:CS47"/>
    <mergeCell ref="CT46:CW47"/>
    <mergeCell ref="CX46:CZ47"/>
    <mergeCell ref="DA46:DC47"/>
    <mergeCell ref="DD46:DG47"/>
    <mergeCell ref="CG46:CI47"/>
    <mergeCell ref="A46:C47"/>
    <mergeCell ref="D46:T46"/>
    <mergeCell ref="U46:W47"/>
    <mergeCell ref="AZ46:BB47"/>
    <mergeCell ref="AW46:AY47"/>
    <mergeCell ref="BM46:BO47"/>
    <mergeCell ref="BU46:BX47"/>
    <mergeCell ref="BY46:CB47"/>
    <mergeCell ref="EB46:ED47"/>
    <mergeCell ref="X46:Z47"/>
    <mergeCell ref="AE46:AH47"/>
    <mergeCell ref="DL46:DN47"/>
    <mergeCell ref="DO46:DQ47"/>
    <mergeCell ref="AZ48:BB49"/>
    <mergeCell ref="AA48:AD49"/>
    <mergeCell ref="AE48:AH49"/>
    <mergeCell ref="AA46:AD47"/>
    <mergeCell ref="AI48:AK49"/>
    <mergeCell ref="BC19:BE20"/>
    <mergeCell ref="BF19:BH20"/>
    <mergeCell ref="BP46:BT47"/>
    <mergeCell ref="AI46:AK47"/>
    <mergeCell ref="AL46:AN47"/>
    <mergeCell ref="AO46:AR47"/>
    <mergeCell ref="AS46:AV47"/>
    <mergeCell ref="BC46:BE47"/>
    <mergeCell ref="BF46:BH47"/>
    <mergeCell ref="BI46:BL47"/>
    <mergeCell ref="AI19:AK20"/>
    <mergeCell ref="AL19:AN20"/>
    <mergeCell ref="AO19:AR20"/>
    <mergeCell ref="AS19:AV20"/>
    <mergeCell ref="AW19:AY20"/>
    <mergeCell ref="AL30:AN30"/>
    <mergeCell ref="AI29:AK29"/>
    <mergeCell ref="AL29:AN29"/>
    <mergeCell ref="AO22:AR22"/>
    <mergeCell ref="AO23:AR23"/>
    <mergeCell ref="AZ19:BB20"/>
    <mergeCell ref="EB19:ED20"/>
    <mergeCell ref="D20:T20"/>
    <mergeCell ref="CT19:CW20"/>
    <mergeCell ref="CX19:CZ20"/>
    <mergeCell ref="DA19:DC20"/>
    <mergeCell ref="DD19:DG20"/>
    <mergeCell ref="DH19:DK20"/>
    <mergeCell ref="DL19:DN20"/>
    <mergeCell ref="BI19:BL20"/>
    <mergeCell ref="BM19:BO20"/>
    <mergeCell ref="DO19:DQ20"/>
    <mergeCell ref="DR19:DT20"/>
    <mergeCell ref="DU19:DW20"/>
    <mergeCell ref="CC19:CF20"/>
    <mergeCell ref="BP19:BT20"/>
    <mergeCell ref="BU19:BX20"/>
    <mergeCell ref="CG19:CI20"/>
    <mergeCell ref="CJ19:CL20"/>
    <mergeCell ref="BY19:CB20"/>
    <mergeCell ref="DX19:EA20"/>
    <mergeCell ref="CM19:CO20"/>
    <mergeCell ref="CP19:CS20"/>
    <mergeCell ref="BP17:BT18"/>
    <mergeCell ref="BU17:BX18"/>
    <mergeCell ref="AI17:AK18"/>
    <mergeCell ref="AL17:AN18"/>
    <mergeCell ref="BC17:BE18"/>
    <mergeCell ref="BF17:BH18"/>
    <mergeCell ref="BI17:BL18"/>
    <mergeCell ref="BM17:BO18"/>
    <mergeCell ref="AO17:AR18"/>
    <mergeCell ref="AS17:AV18"/>
    <mergeCell ref="DU17:DW18"/>
    <mergeCell ref="DX17:EA18"/>
    <mergeCell ref="EB17:ED18"/>
    <mergeCell ref="DL17:DN18"/>
    <mergeCell ref="DO17:DQ18"/>
    <mergeCell ref="DR17:DT18"/>
    <mergeCell ref="CM17:CO18"/>
    <mergeCell ref="D18:T18"/>
    <mergeCell ref="CT17:CW18"/>
    <mergeCell ref="CX17:CZ18"/>
    <mergeCell ref="DA17:DC18"/>
    <mergeCell ref="DD17:DG18"/>
    <mergeCell ref="DH17:DK18"/>
    <mergeCell ref="BY17:CB18"/>
    <mergeCell ref="CC17:CF18"/>
    <mergeCell ref="CG17:CI18"/>
    <mergeCell ref="CJ17:CL18"/>
    <mergeCell ref="CP17:CS18"/>
    <mergeCell ref="BU16:BX16"/>
    <mergeCell ref="BY16:CB16"/>
    <mergeCell ref="CC16:CF16"/>
    <mergeCell ref="CG16:CI16"/>
    <mergeCell ref="A19:C20"/>
    <mergeCell ref="D19:T19"/>
    <mergeCell ref="U19:W20"/>
    <mergeCell ref="X19:Z20"/>
    <mergeCell ref="AA19:AD20"/>
    <mergeCell ref="AE19:AH20"/>
    <mergeCell ref="DR16:DT16"/>
    <mergeCell ref="DU16:DW16"/>
    <mergeCell ref="DX16:EA16"/>
    <mergeCell ref="EB16:ED16"/>
    <mergeCell ref="CJ16:CL16"/>
    <mergeCell ref="CM16:CO16"/>
    <mergeCell ref="DL16:DN16"/>
    <mergeCell ref="DO16:DQ16"/>
    <mergeCell ref="CP16:CS16"/>
    <mergeCell ref="CT16:CW16"/>
    <mergeCell ref="CX16:CZ16"/>
    <mergeCell ref="DA16:DC16"/>
    <mergeCell ref="DD16:DG16"/>
    <mergeCell ref="DH16:DK16"/>
    <mergeCell ref="A17:C18"/>
    <mergeCell ref="D17:T17"/>
    <mergeCell ref="U17:W18"/>
    <mergeCell ref="X17:Z18"/>
    <mergeCell ref="AA17:AD18"/>
    <mergeCell ref="AE17:AH18"/>
    <mergeCell ref="DH15:DK15"/>
    <mergeCell ref="DL15:DN15"/>
    <mergeCell ref="BY15:CB15"/>
    <mergeCell ref="CC15:CF15"/>
    <mergeCell ref="CG15:CI15"/>
    <mergeCell ref="CJ15:CL15"/>
    <mergeCell ref="CM15:CO15"/>
    <mergeCell ref="CP15:CS15"/>
    <mergeCell ref="CT15:CW15"/>
    <mergeCell ref="AW17:AY18"/>
    <mergeCell ref="AZ17:BB18"/>
    <mergeCell ref="AZ16:BB16"/>
    <mergeCell ref="BC16:BE16"/>
    <mergeCell ref="BF16:BH16"/>
    <mergeCell ref="BI16:BL16"/>
    <mergeCell ref="DU15:DW15"/>
    <mergeCell ref="DX15:EA15"/>
    <mergeCell ref="EB15:ED15"/>
    <mergeCell ref="A16:C16"/>
    <mergeCell ref="D16:T16"/>
    <mergeCell ref="U16:W16"/>
    <mergeCell ref="X16:Z16"/>
    <mergeCell ref="AA16:AD16"/>
    <mergeCell ref="CX15:CZ15"/>
    <mergeCell ref="DA15:DC15"/>
    <mergeCell ref="AE14:AH14"/>
    <mergeCell ref="AI14:AK14"/>
    <mergeCell ref="AL14:AN14"/>
    <mergeCell ref="AO14:AR14"/>
    <mergeCell ref="DO15:DQ15"/>
    <mergeCell ref="DR15:DT15"/>
    <mergeCell ref="DD15:DG15"/>
    <mergeCell ref="BP15:BT15"/>
    <mergeCell ref="BI15:BL15"/>
    <mergeCell ref="BM15:BO15"/>
    <mergeCell ref="AZ15:BB15"/>
    <mergeCell ref="AE16:AH16"/>
    <mergeCell ref="AI16:AK16"/>
    <mergeCell ref="AL16:AN16"/>
    <mergeCell ref="AO16:AR16"/>
    <mergeCell ref="BM16:BO16"/>
    <mergeCell ref="AS14:AV14"/>
    <mergeCell ref="AW14:AY14"/>
    <mergeCell ref="AO15:AR15"/>
    <mergeCell ref="AS15:AV15"/>
    <mergeCell ref="BP16:BT16"/>
    <mergeCell ref="AS16:AV16"/>
    <mergeCell ref="AW16:AY16"/>
    <mergeCell ref="BC15:BE15"/>
    <mergeCell ref="BF15:BH15"/>
    <mergeCell ref="AW15:AY15"/>
    <mergeCell ref="A15:C15"/>
    <mergeCell ref="D15:T15"/>
    <mergeCell ref="U15:W15"/>
    <mergeCell ref="X15:Z15"/>
    <mergeCell ref="DO14:DQ14"/>
    <mergeCell ref="AA15:AD15"/>
    <mergeCell ref="AE15:AH15"/>
    <mergeCell ref="AI15:AK15"/>
    <mergeCell ref="AL15:AN15"/>
    <mergeCell ref="BC14:BE14"/>
    <mergeCell ref="BU15:BX15"/>
    <mergeCell ref="BP14:BT14"/>
    <mergeCell ref="CJ13:CL13"/>
    <mergeCell ref="BU14:BX14"/>
    <mergeCell ref="DR14:DT14"/>
    <mergeCell ref="EB14:ED14"/>
    <mergeCell ref="CP14:CS14"/>
    <mergeCell ref="CT14:CW14"/>
    <mergeCell ref="CX14:CZ14"/>
    <mergeCell ref="DA14:DC14"/>
    <mergeCell ref="AZ14:BB14"/>
    <mergeCell ref="DX14:EA14"/>
    <mergeCell ref="BP13:BT13"/>
    <mergeCell ref="BU13:BX13"/>
    <mergeCell ref="DH13:DK13"/>
    <mergeCell ref="DL13:DN13"/>
    <mergeCell ref="DD14:DG14"/>
    <mergeCell ref="DH14:DK14"/>
    <mergeCell ref="DL14:DN14"/>
    <mergeCell ref="BI14:BL14"/>
    <mergeCell ref="CM14:CO14"/>
    <mergeCell ref="CC14:CF14"/>
    <mergeCell ref="CG14:CI14"/>
    <mergeCell ref="BF14:BH14"/>
    <mergeCell ref="DR13:DT13"/>
    <mergeCell ref="CM13:CO13"/>
    <mergeCell ref="BY13:CB13"/>
    <mergeCell ref="CC13:CF13"/>
    <mergeCell ref="CG13:CI13"/>
    <mergeCell ref="BM14:BO14"/>
    <mergeCell ref="CJ14:CL14"/>
    <mergeCell ref="EB13:ED13"/>
    <mergeCell ref="A14:C14"/>
    <mergeCell ref="D14:T14"/>
    <mergeCell ref="U14:W14"/>
    <mergeCell ref="X14:Z14"/>
    <mergeCell ref="AA14:AD14"/>
    <mergeCell ref="CT13:CW13"/>
    <mergeCell ref="CX13:CZ13"/>
    <mergeCell ref="DU14:DW14"/>
    <mergeCell ref="BY14:CB14"/>
    <mergeCell ref="DX13:EA13"/>
    <mergeCell ref="CJ12:CL12"/>
    <mergeCell ref="CM12:CO12"/>
    <mergeCell ref="DX12:EA12"/>
    <mergeCell ref="DA13:DC13"/>
    <mergeCell ref="DD13:DG13"/>
    <mergeCell ref="DO13:DQ13"/>
    <mergeCell ref="DR12:DT12"/>
    <mergeCell ref="DU12:DW12"/>
    <mergeCell ref="DU13:DW13"/>
    <mergeCell ref="DA12:DC12"/>
    <mergeCell ref="DD12:DG12"/>
    <mergeCell ref="CC12:CF12"/>
    <mergeCell ref="CG12:CI12"/>
    <mergeCell ref="DH12:DK12"/>
    <mergeCell ref="CP13:CS13"/>
    <mergeCell ref="CT12:CW12"/>
    <mergeCell ref="CX12:CZ12"/>
    <mergeCell ref="AI12:AK12"/>
    <mergeCell ref="AZ12:BB12"/>
    <mergeCell ref="BC12:BE12"/>
    <mergeCell ref="BF12:BH12"/>
    <mergeCell ref="BI12:BL12"/>
    <mergeCell ref="BM12:BO12"/>
    <mergeCell ref="AW12:AY12"/>
    <mergeCell ref="AL12:AN12"/>
    <mergeCell ref="A13:C13"/>
    <mergeCell ref="D13:T13"/>
    <mergeCell ref="U13:W13"/>
    <mergeCell ref="X13:Z13"/>
    <mergeCell ref="AS12:AV12"/>
    <mergeCell ref="AL13:AN13"/>
    <mergeCell ref="AO13:AR13"/>
    <mergeCell ref="AS13:AV13"/>
    <mergeCell ref="AO12:AR12"/>
    <mergeCell ref="AI13:AK13"/>
    <mergeCell ref="EB12:ED12"/>
    <mergeCell ref="AA13:AD13"/>
    <mergeCell ref="AE13:AH13"/>
    <mergeCell ref="DL12:DN12"/>
    <mergeCell ref="DO12:DQ12"/>
    <mergeCell ref="CP12:CS12"/>
    <mergeCell ref="AE12:AH12"/>
    <mergeCell ref="BP12:BT12"/>
    <mergeCell ref="BU12:BX12"/>
    <mergeCell ref="BY12:CB12"/>
    <mergeCell ref="CX11:CZ11"/>
    <mergeCell ref="CP11:CS11"/>
    <mergeCell ref="BI11:BL11"/>
    <mergeCell ref="BM11:BO11"/>
    <mergeCell ref="AW13:AY13"/>
    <mergeCell ref="AZ13:BB13"/>
    <mergeCell ref="BC13:BE13"/>
    <mergeCell ref="BF13:BH13"/>
    <mergeCell ref="BI13:BL13"/>
    <mergeCell ref="CM11:CO11"/>
    <mergeCell ref="DU11:DW11"/>
    <mergeCell ref="DX11:EA11"/>
    <mergeCell ref="EB11:ED11"/>
    <mergeCell ref="A12:C12"/>
    <mergeCell ref="D12:T12"/>
    <mergeCell ref="U12:W12"/>
    <mergeCell ref="X12:Z12"/>
    <mergeCell ref="AA12:AD12"/>
    <mergeCell ref="CT11:CW11"/>
    <mergeCell ref="DO11:DQ11"/>
    <mergeCell ref="DR11:DT11"/>
    <mergeCell ref="DA11:DC11"/>
    <mergeCell ref="DD11:DG11"/>
    <mergeCell ref="DH11:DK11"/>
    <mergeCell ref="DL11:DN11"/>
    <mergeCell ref="AE10:AH10"/>
    <mergeCell ref="AI10:AK10"/>
    <mergeCell ref="AL10:AN10"/>
    <mergeCell ref="AO10:AR10"/>
    <mergeCell ref="AS10:AV10"/>
    <mergeCell ref="BF11:BH11"/>
    <mergeCell ref="CJ11:CL11"/>
    <mergeCell ref="AW10:AY10"/>
    <mergeCell ref="X11:Z11"/>
    <mergeCell ref="AA11:AD11"/>
    <mergeCell ref="AE11:AH11"/>
    <mergeCell ref="AI11:AK11"/>
    <mergeCell ref="AL11:AN11"/>
    <mergeCell ref="AO11:AR11"/>
    <mergeCell ref="AS11:AV11"/>
    <mergeCell ref="AW11:AY11"/>
    <mergeCell ref="AZ11:BB11"/>
    <mergeCell ref="AZ10:BB10"/>
    <mergeCell ref="BC10:BE10"/>
    <mergeCell ref="BC11:BE11"/>
    <mergeCell ref="BF10:BH10"/>
    <mergeCell ref="BI10:BL10"/>
    <mergeCell ref="BM10:BO10"/>
    <mergeCell ref="BP10:BT10"/>
    <mergeCell ref="CC10:CF10"/>
    <mergeCell ref="CG10:CI10"/>
    <mergeCell ref="BY10:CB10"/>
    <mergeCell ref="DU10:DW10"/>
    <mergeCell ref="DX10:EA10"/>
    <mergeCell ref="DR10:DT10"/>
    <mergeCell ref="CJ10:CL10"/>
    <mergeCell ref="CM10:CO10"/>
    <mergeCell ref="DL10:DN10"/>
    <mergeCell ref="DO10:DQ10"/>
    <mergeCell ref="DH10:DK10"/>
    <mergeCell ref="BF9:BH9"/>
    <mergeCell ref="BI9:BL9"/>
    <mergeCell ref="BM9:BO9"/>
    <mergeCell ref="CJ9:CL9"/>
    <mergeCell ref="EB10:ED10"/>
    <mergeCell ref="CP10:CS10"/>
    <mergeCell ref="CT10:CW10"/>
    <mergeCell ref="CX10:CZ10"/>
    <mergeCell ref="DA10:DC10"/>
    <mergeCell ref="DD10:DG10"/>
    <mergeCell ref="CT9:CW9"/>
    <mergeCell ref="AI9:AK9"/>
    <mergeCell ref="AL9:AN9"/>
    <mergeCell ref="AO9:AR9"/>
    <mergeCell ref="AS9:AV9"/>
    <mergeCell ref="CM9:CO9"/>
    <mergeCell ref="CP9:CS9"/>
    <mergeCell ref="BP9:BT9"/>
    <mergeCell ref="BU9:BX9"/>
    <mergeCell ref="BC9:BE9"/>
    <mergeCell ref="DU9:DW9"/>
    <mergeCell ref="DX9:EA9"/>
    <mergeCell ref="EB9:ED9"/>
    <mergeCell ref="DO9:DQ9"/>
    <mergeCell ref="DR9:DT9"/>
    <mergeCell ref="A10:C10"/>
    <mergeCell ref="D10:T10"/>
    <mergeCell ref="U10:W10"/>
    <mergeCell ref="X10:Z10"/>
    <mergeCell ref="AA10:AD10"/>
    <mergeCell ref="A7:C7"/>
    <mergeCell ref="D7:T7"/>
    <mergeCell ref="U7:AH7"/>
    <mergeCell ref="AE8:AH8"/>
    <mergeCell ref="AI7:AV7"/>
    <mergeCell ref="AW7:BL7"/>
    <mergeCell ref="AS8:AV8"/>
    <mergeCell ref="AW8:AY8"/>
    <mergeCell ref="AI8:AK8"/>
    <mergeCell ref="AL8:AN8"/>
    <mergeCell ref="EB7:ED7"/>
    <mergeCell ref="BF8:BH8"/>
    <mergeCell ref="BI8:BL8"/>
    <mergeCell ref="BM8:BO8"/>
    <mergeCell ref="BP8:BT8"/>
    <mergeCell ref="DX8:EA8"/>
    <mergeCell ref="EB8:ED8"/>
    <mergeCell ref="DL8:DN8"/>
    <mergeCell ref="DO8:DQ8"/>
    <mergeCell ref="CT8:CW8"/>
    <mergeCell ref="DU8:DW8"/>
    <mergeCell ref="AO8:AR8"/>
    <mergeCell ref="AW9:AY9"/>
    <mergeCell ref="AZ9:BB9"/>
    <mergeCell ref="AA9:AD9"/>
    <mergeCell ref="CX7:DK7"/>
    <mergeCell ref="DL7:EA7"/>
    <mergeCell ref="AA8:AD8"/>
    <mergeCell ref="BC8:BE8"/>
    <mergeCell ref="DL9:DN9"/>
    <mergeCell ref="U6:AH6"/>
    <mergeCell ref="A9:C9"/>
    <mergeCell ref="D9:T9"/>
    <mergeCell ref="U9:W9"/>
    <mergeCell ref="X9:Z9"/>
    <mergeCell ref="DR8:DT8"/>
    <mergeCell ref="A8:C8"/>
    <mergeCell ref="D8:T8"/>
    <mergeCell ref="U8:W8"/>
    <mergeCell ref="X8:Z8"/>
    <mergeCell ref="DD8:DG8"/>
    <mergeCell ref="DH8:DK8"/>
    <mergeCell ref="DA9:DC9"/>
    <mergeCell ref="DD9:DG9"/>
    <mergeCell ref="DH9:DK9"/>
    <mergeCell ref="CX9:CZ9"/>
    <mergeCell ref="AZ8:BB8"/>
    <mergeCell ref="CX6:DK6"/>
    <mergeCell ref="CP8:CS8"/>
    <mergeCell ref="CJ7:CW7"/>
    <mergeCell ref="CJ8:CL8"/>
    <mergeCell ref="CM8:CO8"/>
    <mergeCell ref="CX8:CZ8"/>
    <mergeCell ref="DA8:DC8"/>
    <mergeCell ref="BP7:CI7"/>
    <mergeCell ref="BY8:CB8"/>
    <mergeCell ref="DL6:EA6"/>
    <mergeCell ref="EB6:ED6"/>
    <mergeCell ref="A5:C5"/>
    <mergeCell ref="D5:T5"/>
    <mergeCell ref="U5:BO5"/>
    <mergeCell ref="BP5:CI5"/>
    <mergeCell ref="CJ5:ED5"/>
    <mergeCell ref="A6:C6"/>
    <mergeCell ref="D6:T6"/>
    <mergeCell ref="CJ6:CW6"/>
    <mergeCell ref="AE9:AH9"/>
    <mergeCell ref="BM6:BO6"/>
    <mergeCell ref="BP6:CI6"/>
    <mergeCell ref="BY9:CB9"/>
    <mergeCell ref="CC9:CF9"/>
    <mergeCell ref="CG9:CI9"/>
    <mergeCell ref="BM7:BO7"/>
    <mergeCell ref="BU8:BX8"/>
    <mergeCell ref="AI6:AV6"/>
    <mergeCell ref="AW6:BL6"/>
    <mergeCell ref="CC8:CF8"/>
    <mergeCell ref="CG8:CI8"/>
    <mergeCell ref="BP66:BT66"/>
    <mergeCell ref="BM13:BO13"/>
    <mergeCell ref="BY11:CB11"/>
    <mergeCell ref="CC11:CF11"/>
    <mergeCell ref="CG11:CI11"/>
    <mergeCell ref="BU10:BX10"/>
    <mergeCell ref="BY32:CB32"/>
    <mergeCell ref="CC32:CF32"/>
    <mergeCell ref="A24:C24"/>
    <mergeCell ref="A25:C25"/>
    <mergeCell ref="A26:C26"/>
    <mergeCell ref="A27:C27"/>
    <mergeCell ref="B70:DR70"/>
    <mergeCell ref="BP11:BT11"/>
    <mergeCell ref="BU11:BX11"/>
    <mergeCell ref="A11:C11"/>
    <mergeCell ref="D11:T11"/>
    <mergeCell ref="U11:W11"/>
    <mergeCell ref="A28:C28"/>
    <mergeCell ref="A32:C32"/>
    <mergeCell ref="A33:C33"/>
    <mergeCell ref="A34:C34"/>
    <mergeCell ref="A35:C35"/>
    <mergeCell ref="A36:C36"/>
    <mergeCell ref="A31:C31"/>
    <mergeCell ref="A30:C30"/>
    <mergeCell ref="A37:C37"/>
    <mergeCell ref="A38:C38"/>
    <mergeCell ref="X32:Z32"/>
    <mergeCell ref="AZ32:BB32"/>
    <mergeCell ref="AW32:AY32"/>
    <mergeCell ref="D32:T32"/>
    <mergeCell ref="U32:W32"/>
    <mergeCell ref="AA32:AD32"/>
    <mergeCell ref="AE32:AH32"/>
    <mergeCell ref="AI32:AK32"/>
    <mergeCell ref="BC32:BE32"/>
    <mergeCell ref="BF32:BH32"/>
    <mergeCell ref="BI32:BL32"/>
    <mergeCell ref="BM32:BO32"/>
    <mergeCell ref="BP32:BT32"/>
    <mergeCell ref="BU32:BX32"/>
    <mergeCell ref="CG32:CI32"/>
    <mergeCell ref="CJ32:CL32"/>
    <mergeCell ref="CM32:CO32"/>
    <mergeCell ref="CP32:CS32"/>
    <mergeCell ref="CT32:CW32"/>
    <mergeCell ref="CX32:CZ32"/>
    <mergeCell ref="DA32:DC32"/>
    <mergeCell ref="DD32:DG32"/>
    <mergeCell ref="DH32:DK32"/>
    <mergeCell ref="DX32:EA32"/>
    <mergeCell ref="EB32:ED32"/>
    <mergeCell ref="D33:T33"/>
    <mergeCell ref="U33:W33"/>
    <mergeCell ref="X33:Z33"/>
    <mergeCell ref="AA33:AD33"/>
    <mergeCell ref="AE33:AH33"/>
    <mergeCell ref="AI33:AK33"/>
    <mergeCell ref="AL33:AN33"/>
    <mergeCell ref="AS33:AV33"/>
    <mergeCell ref="AW33:AY33"/>
    <mergeCell ref="AZ33:BB33"/>
    <mergeCell ref="BC33:BE33"/>
    <mergeCell ref="BF33:BH33"/>
    <mergeCell ref="BI33:BL33"/>
    <mergeCell ref="BM33:BO33"/>
    <mergeCell ref="BP33:BT33"/>
    <mergeCell ref="BU33:BX33"/>
    <mergeCell ref="BY33:CB33"/>
    <mergeCell ref="CC33:CF33"/>
    <mergeCell ref="CG33:CI33"/>
    <mergeCell ref="CJ33:CL33"/>
    <mergeCell ref="CM33:CO33"/>
    <mergeCell ref="CP33:CS33"/>
    <mergeCell ref="CT33:CW33"/>
    <mergeCell ref="CX33:CZ33"/>
    <mergeCell ref="DA33:DC33"/>
    <mergeCell ref="DD33:DG33"/>
    <mergeCell ref="DX33:EA33"/>
    <mergeCell ref="EB33:ED33"/>
    <mergeCell ref="D34:T34"/>
    <mergeCell ref="U34:W34"/>
    <mergeCell ref="X34:Z34"/>
    <mergeCell ref="AA34:AD34"/>
    <mergeCell ref="AE34:AH34"/>
    <mergeCell ref="AI34:AK34"/>
    <mergeCell ref="AL34:AN34"/>
    <mergeCell ref="AO34:AR34"/>
    <mergeCell ref="AS34:AV34"/>
    <mergeCell ref="AW34:AY34"/>
    <mergeCell ref="AZ34:BB34"/>
    <mergeCell ref="BC34:BE34"/>
    <mergeCell ref="BF34:BH34"/>
    <mergeCell ref="BI34:BL34"/>
    <mergeCell ref="BM34:BO34"/>
    <mergeCell ref="BP34:BT34"/>
    <mergeCell ref="BU34:BX34"/>
    <mergeCell ref="BY34:CB34"/>
    <mergeCell ref="CC34:CF34"/>
    <mergeCell ref="CG34:CI34"/>
    <mergeCell ref="CJ34:CL34"/>
    <mergeCell ref="CM34:CO34"/>
    <mergeCell ref="CP34:CS34"/>
    <mergeCell ref="CT34:CW34"/>
    <mergeCell ref="CX34:CZ34"/>
    <mergeCell ref="DA34:DC34"/>
    <mergeCell ref="DD34:DG34"/>
    <mergeCell ref="DH34:DK34"/>
    <mergeCell ref="DL34:DN34"/>
    <mergeCell ref="DO34:DQ34"/>
    <mergeCell ref="DR34:DT34"/>
    <mergeCell ref="DU34:DW34"/>
    <mergeCell ref="DX34:EA34"/>
    <mergeCell ref="EB34:ED34"/>
    <mergeCell ref="D35:T35"/>
    <mergeCell ref="U35:W35"/>
    <mergeCell ref="X35:Z35"/>
    <mergeCell ref="AA35:AD35"/>
    <mergeCell ref="AE35:AH35"/>
    <mergeCell ref="AI35:AK35"/>
    <mergeCell ref="AL35:AN35"/>
    <mergeCell ref="AO35:AR35"/>
    <mergeCell ref="AS35:AV35"/>
    <mergeCell ref="AW35:AY35"/>
    <mergeCell ref="AZ35:BB35"/>
    <mergeCell ref="BC35:BE35"/>
    <mergeCell ref="BF35:BH35"/>
    <mergeCell ref="BI35:BL35"/>
    <mergeCell ref="BM35:BO35"/>
    <mergeCell ref="BP35:BT35"/>
    <mergeCell ref="BU35:BX35"/>
    <mergeCell ref="BY35:CB35"/>
    <mergeCell ref="CC35:CF35"/>
    <mergeCell ref="CG35:CI35"/>
    <mergeCell ref="CJ35:CL35"/>
    <mergeCell ref="CM35:CO35"/>
    <mergeCell ref="CP35:CS35"/>
    <mergeCell ref="CT35:CW35"/>
    <mergeCell ref="CX35:CZ35"/>
    <mergeCell ref="DA35:DC35"/>
    <mergeCell ref="DD35:DG35"/>
    <mergeCell ref="DH35:DK35"/>
    <mergeCell ref="DL35:DN35"/>
    <mergeCell ref="DO35:DQ35"/>
    <mergeCell ref="DR35:DT35"/>
    <mergeCell ref="DU35:DW35"/>
    <mergeCell ref="DX35:EA35"/>
    <mergeCell ref="EB35:ED35"/>
    <mergeCell ref="D36:T36"/>
    <mergeCell ref="U36:W36"/>
    <mergeCell ref="X36:Z36"/>
    <mergeCell ref="AA36:AD36"/>
    <mergeCell ref="AE36:AH36"/>
    <mergeCell ref="AI36:AK36"/>
    <mergeCell ref="AL36:AN36"/>
    <mergeCell ref="AO36:AR36"/>
    <mergeCell ref="AS36:AV36"/>
    <mergeCell ref="AW36:AY36"/>
    <mergeCell ref="AZ36:BB36"/>
    <mergeCell ref="BC36:BE36"/>
    <mergeCell ref="BF36:BH36"/>
    <mergeCell ref="BI36:BL36"/>
    <mergeCell ref="BM36:BO36"/>
    <mergeCell ref="BP36:BT36"/>
    <mergeCell ref="BU36:BX36"/>
    <mergeCell ref="BY36:CB36"/>
    <mergeCell ref="CC36:CF36"/>
    <mergeCell ref="CG36:CI36"/>
    <mergeCell ref="CJ36:CL36"/>
    <mergeCell ref="CM36:CO36"/>
    <mergeCell ref="CP36:CS36"/>
    <mergeCell ref="CT36:CW36"/>
    <mergeCell ref="CX36:CZ36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D37:T37"/>
    <mergeCell ref="U37:W37"/>
    <mergeCell ref="X37:Z37"/>
    <mergeCell ref="AA37:AD37"/>
    <mergeCell ref="AE37:AH37"/>
    <mergeCell ref="AI37:AK37"/>
    <mergeCell ref="AL37:AN37"/>
    <mergeCell ref="AO37:AR37"/>
    <mergeCell ref="AS37:AV37"/>
    <mergeCell ref="AW37:AY37"/>
    <mergeCell ref="AZ37:BB37"/>
    <mergeCell ref="BC37:BE37"/>
    <mergeCell ref="BF37:BH37"/>
    <mergeCell ref="BI37:BL37"/>
    <mergeCell ref="BM37:BO37"/>
    <mergeCell ref="BP37:BT37"/>
    <mergeCell ref="BU37:BX37"/>
    <mergeCell ref="BY37:CB37"/>
    <mergeCell ref="CC37:CF37"/>
    <mergeCell ref="CG37:CI37"/>
    <mergeCell ref="CJ37:CL37"/>
    <mergeCell ref="CM37:CO37"/>
    <mergeCell ref="CP37:CS37"/>
    <mergeCell ref="CT37:CW37"/>
    <mergeCell ref="CX37:CZ37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D38:T38"/>
    <mergeCell ref="U38:W38"/>
    <mergeCell ref="X38:Z38"/>
    <mergeCell ref="AA38:AD38"/>
    <mergeCell ref="AE38:AH38"/>
    <mergeCell ref="AI38:AK38"/>
    <mergeCell ref="AL38:AN38"/>
    <mergeCell ref="AO38:AR38"/>
    <mergeCell ref="AS38:AV38"/>
    <mergeCell ref="AW38:AY38"/>
    <mergeCell ref="AZ38:BB38"/>
    <mergeCell ref="BC38:BE38"/>
    <mergeCell ref="BF38:BH38"/>
    <mergeCell ref="BI38:BL38"/>
    <mergeCell ref="BM38:BO38"/>
    <mergeCell ref="BP38:BT38"/>
    <mergeCell ref="BU38:BX38"/>
    <mergeCell ref="BY38:CB38"/>
    <mergeCell ref="CC38:CF38"/>
    <mergeCell ref="CG38:CI38"/>
    <mergeCell ref="CJ38:CL38"/>
    <mergeCell ref="CM38:CO38"/>
    <mergeCell ref="CP38:CS38"/>
    <mergeCell ref="CT38:CW38"/>
    <mergeCell ref="CX38:CZ38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D24:T24"/>
    <mergeCell ref="U24:W24"/>
    <mergeCell ref="X24:Z24"/>
    <mergeCell ref="AA24:AD24"/>
    <mergeCell ref="AE24:AH24"/>
    <mergeCell ref="AI24:AK24"/>
    <mergeCell ref="AL24:AN24"/>
    <mergeCell ref="AO24:AR24"/>
    <mergeCell ref="AS24:AV24"/>
    <mergeCell ref="AW24:AY24"/>
    <mergeCell ref="AZ24:BB24"/>
    <mergeCell ref="BC24:BE24"/>
    <mergeCell ref="BF24:BH24"/>
    <mergeCell ref="BI24:BL24"/>
    <mergeCell ref="BM24:BO24"/>
    <mergeCell ref="BP24:BT24"/>
    <mergeCell ref="BU24:BX24"/>
    <mergeCell ref="BY24:CB24"/>
    <mergeCell ref="CC24:CF24"/>
    <mergeCell ref="CG24:CI24"/>
    <mergeCell ref="CJ24:CL24"/>
    <mergeCell ref="CM24:CO24"/>
    <mergeCell ref="CP24:CS24"/>
    <mergeCell ref="CT24:CW24"/>
    <mergeCell ref="CX24:CZ24"/>
    <mergeCell ref="DA24:DC24"/>
    <mergeCell ref="DD24:DG24"/>
    <mergeCell ref="DH24:DK24"/>
    <mergeCell ref="DL24:DN24"/>
    <mergeCell ref="DO24:DQ24"/>
    <mergeCell ref="DR24:DT24"/>
    <mergeCell ref="DU24:DW24"/>
    <mergeCell ref="DX24:EA24"/>
    <mergeCell ref="EB24:ED24"/>
    <mergeCell ref="D25:T25"/>
    <mergeCell ref="U25:W25"/>
    <mergeCell ref="X25:Z25"/>
    <mergeCell ref="AA25:AD25"/>
    <mergeCell ref="AE25:AH25"/>
    <mergeCell ref="AI25:AK25"/>
    <mergeCell ref="AL25:AN25"/>
    <mergeCell ref="AO25:AR25"/>
    <mergeCell ref="AS25:AV25"/>
    <mergeCell ref="AW25:AY25"/>
    <mergeCell ref="AZ25:BB25"/>
    <mergeCell ref="BC25:BE25"/>
    <mergeCell ref="BF25:BH25"/>
    <mergeCell ref="BI25:BL25"/>
    <mergeCell ref="BM25:BO25"/>
    <mergeCell ref="BP25:BT25"/>
    <mergeCell ref="BU25:BX25"/>
    <mergeCell ref="BY25:CB25"/>
    <mergeCell ref="CC25:CF25"/>
    <mergeCell ref="CG25:CI25"/>
    <mergeCell ref="CJ25:CL25"/>
    <mergeCell ref="CM25:CO25"/>
    <mergeCell ref="CP25:CS25"/>
    <mergeCell ref="CT25:CW25"/>
    <mergeCell ref="CX25:CZ25"/>
    <mergeCell ref="DA25:DC25"/>
    <mergeCell ref="DD25:DG25"/>
    <mergeCell ref="DH25:DK25"/>
    <mergeCell ref="DL25:DN25"/>
    <mergeCell ref="DO25:DQ25"/>
    <mergeCell ref="DR25:DT25"/>
    <mergeCell ref="DU25:DW25"/>
    <mergeCell ref="DX25:EA25"/>
    <mergeCell ref="EB25:ED25"/>
    <mergeCell ref="D26:T26"/>
    <mergeCell ref="U26:W26"/>
    <mergeCell ref="X26:Z26"/>
    <mergeCell ref="AA26:AD26"/>
    <mergeCell ref="AE26:AH26"/>
    <mergeCell ref="AI26:AK26"/>
    <mergeCell ref="AL26:AN26"/>
    <mergeCell ref="AO26:AR26"/>
    <mergeCell ref="AS26:AV26"/>
    <mergeCell ref="AW26:AY26"/>
    <mergeCell ref="AZ26:BB26"/>
    <mergeCell ref="BC26:BE26"/>
    <mergeCell ref="BF26:BH26"/>
    <mergeCell ref="BI26:BL26"/>
    <mergeCell ref="BM26:BO26"/>
    <mergeCell ref="BP26:BT26"/>
    <mergeCell ref="BU26:BX26"/>
    <mergeCell ref="BY26:CB26"/>
    <mergeCell ref="CC26:CF26"/>
    <mergeCell ref="CG26:CI26"/>
    <mergeCell ref="CJ26:CL26"/>
    <mergeCell ref="CM26:CO26"/>
    <mergeCell ref="CP26:CS26"/>
    <mergeCell ref="CT26:CW26"/>
    <mergeCell ref="CX26:CZ26"/>
    <mergeCell ref="DA26:DC26"/>
    <mergeCell ref="DD26:DG26"/>
    <mergeCell ref="AL27:AN27"/>
    <mergeCell ref="AO27:AR27"/>
    <mergeCell ref="AS27:AV27"/>
    <mergeCell ref="AW27:AY27"/>
    <mergeCell ref="AZ27:BB27"/>
    <mergeCell ref="BC27:BE27"/>
    <mergeCell ref="EB26:ED26"/>
    <mergeCell ref="DH26:DK26"/>
    <mergeCell ref="DL26:DN26"/>
    <mergeCell ref="DO26:DQ26"/>
    <mergeCell ref="DR26:DT26"/>
    <mergeCell ref="DU26:DW26"/>
    <mergeCell ref="DX26:EA26"/>
    <mergeCell ref="D27:T27"/>
    <mergeCell ref="U27:W27"/>
    <mergeCell ref="X27:Z27"/>
    <mergeCell ref="AA27:AD27"/>
    <mergeCell ref="AE27:AH27"/>
    <mergeCell ref="AI27:AK27"/>
    <mergeCell ref="BF27:BH27"/>
    <mergeCell ref="BI27:BL27"/>
    <mergeCell ref="BM27:BO27"/>
    <mergeCell ref="BP27:BT27"/>
    <mergeCell ref="BU27:BX27"/>
    <mergeCell ref="BY27:CB27"/>
    <mergeCell ref="CC27:CF27"/>
    <mergeCell ref="CG27:CI27"/>
    <mergeCell ref="CJ27:CL27"/>
    <mergeCell ref="CM27:CO27"/>
    <mergeCell ref="CP27:CS27"/>
    <mergeCell ref="CT27:CW27"/>
    <mergeCell ref="CX27:CZ27"/>
    <mergeCell ref="DA27:DC27"/>
    <mergeCell ref="DD27:DG27"/>
    <mergeCell ref="DH27:DK27"/>
    <mergeCell ref="DL27:DN27"/>
    <mergeCell ref="DO27:DQ27"/>
    <mergeCell ref="DR27:DT27"/>
    <mergeCell ref="DU27:DW27"/>
    <mergeCell ref="DX27:EA27"/>
    <mergeCell ref="EB27:ED27"/>
    <mergeCell ref="D28:T28"/>
    <mergeCell ref="U28:W28"/>
    <mergeCell ref="X28:Z28"/>
    <mergeCell ref="AA28:AD28"/>
    <mergeCell ref="AE28:AH28"/>
    <mergeCell ref="AI28:AK28"/>
    <mergeCell ref="AL28:AN28"/>
    <mergeCell ref="AO28:AR28"/>
    <mergeCell ref="AS28:AV28"/>
    <mergeCell ref="AW28:AY28"/>
    <mergeCell ref="AZ28:BB28"/>
    <mergeCell ref="BC28:BE28"/>
    <mergeCell ref="BF28:BH28"/>
    <mergeCell ref="BI28:BL28"/>
    <mergeCell ref="BM28:BO28"/>
    <mergeCell ref="BP28:BT28"/>
    <mergeCell ref="BU28:BX28"/>
    <mergeCell ref="BY28:CB28"/>
    <mergeCell ref="CC28:CF28"/>
    <mergeCell ref="CG28:CI28"/>
    <mergeCell ref="CJ28:CL28"/>
    <mergeCell ref="CM28:CO28"/>
    <mergeCell ref="CP28:CS28"/>
    <mergeCell ref="CT28:CW28"/>
    <mergeCell ref="CX28:CZ28"/>
    <mergeCell ref="DA28:DC28"/>
    <mergeCell ref="DD28:DG28"/>
    <mergeCell ref="DH28:DK28"/>
    <mergeCell ref="DL28:DN28"/>
    <mergeCell ref="DO28:DQ28"/>
    <mergeCell ref="DR28:DT28"/>
    <mergeCell ref="DU28:DW28"/>
    <mergeCell ref="DX28:EA28"/>
    <mergeCell ref="EB28:ED28"/>
    <mergeCell ref="A39:C39"/>
    <mergeCell ref="D39:T39"/>
    <mergeCell ref="U39:W39"/>
    <mergeCell ref="X39:Z39"/>
    <mergeCell ref="AA39:AD39"/>
    <mergeCell ref="AE39:AH39"/>
    <mergeCell ref="AI39:AK39"/>
    <mergeCell ref="AL39:AN39"/>
    <mergeCell ref="AS39:AV39"/>
    <mergeCell ref="AW39:AY39"/>
    <mergeCell ref="AZ39:BB39"/>
    <mergeCell ref="BC39:BE39"/>
    <mergeCell ref="BF39:BH39"/>
    <mergeCell ref="BI39:BL39"/>
    <mergeCell ref="BM39:BO39"/>
    <mergeCell ref="BP39:BT39"/>
    <mergeCell ref="BU39:BX39"/>
    <mergeCell ref="BY39:CB39"/>
    <mergeCell ref="CC39:CF39"/>
    <mergeCell ref="CG39:CI39"/>
    <mergeCell ref="CJ39:CL39"/>
    <mergeCell ref="CM39:CO39"/>
    <mergeCell ref="CP39:CS39"/>
    <mergeCell ref="CT39:CW39"/>
    <mergeCell ref="CX39:CZ39"/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A40:C40"/>
    <mergeCell ref="D40:T40"/>
    <mergeCell ref="U40:W40"/>
    <mergeCell ref="X40:Z40"/>
    <mergeCell ref="AA40:AD40"/>
    <mergeCell ref="AE40:AH40"/>
    <mergeCell ref="AI40:AK40"/>
    <mergeCell ref="AL40:AN40"/>
    <mergeCell ref="AO40:AR40"/>
    <mergeCell ref="AS40:AV40"/>
    <mergeCell ref="AW40:AY40"/>
    <mergeCell ref="AZ40:BB40"/>
    <mergeCell ref="BC40:BE40"/>
    <mergeCell ref="BF40:BH40"/>
    <mergeCell ref="BI40:BL40"/>
    <mergeCell ref="BM40:BO40"/>
    <mergeCell ref="BP40:BT40"/>
    <mergeCell ref="BU40:BX40"/>
    <mergeCell ref="BY40:CB40"/>
    <mergeCell ref="CC40:CF40"/>
    <mergeCell ref="CG40:CI40"/>
    <mergeCell ref="CJ40:CL40"/>
    <mergeCell ref="CM40:CO40"/>
    <mergeCell ref="CP40:CS40"/>
    <mergeCell ref="CT40:CW40"/>
    <mergeCell ref="CX40:CZ40"/>
    <mergeCell ref="DA40:DC40"/>
    <mergeCell ref="DD40:DG40"/>
    <mergeCell ref="DH40:DK40"/>
    <mergeCell ref="DL40:DN40"/>
    <mergeCell ref="DO40:DQ40"/>
    <mergeCell ref="DR40:DT40"/>
    <mergeCell ref="DX40:EA40"/>
    <mergeCell ref="EB40:ED40"/>
    <mergeCell ref="A41:C41"/>
    <mergeCell ref="D41:T41"/>
    <mergeCell ref="U41:W41"/>
    <mergeCell ref="X41:Z41"/>
    <mergeCell ref="AA41:AD41"/>
    <mergeCell ref="AE41:AH41"/>
    <mergeCell ref="AI41:AK41"/>
    <mergeCell ref="AL41:AN41"/>
    <mergeCell ref="AO41:AR41"/>
    <mergeCell ref="AS41:AV41"/>
    <mergeCell ref="AW41:AY41"/>
    <mergeCell ref="AZ41:BB41"/>
    <mergeCell ref="BC41:BE41"/>
    <mergeCell ref="BF41:BH41"/>
    <mergeCell ref="BI41:BL41"/>
    <mergeCell ref="BM41:BO41"/>
    <mergeCell ref="BP41:BT41"/>
    <mergeCell ref="BU41:BX41"/>
    <mergeCell ref="BY41:CB41"/>
    <mergeCell ref="CC41:CF41"/>
    <mergeCell ref="CG41:CI41"/>
    <mergeCell ref="CJ41:CL41"/>
    <mergeCell ref="CM41:CO41"/>
    <mergeCell ref="CP41:CS41"/>
    <mergeCell ref="CT41:CW41"/>
    <mergeCell ref="CX41:CZ41"/>
    <mergeCell ref="DA41:DC41"/>
    <mergeCell ref="DD41:DG41"/>
    <mergeCell ref="DH41:DK41"/>
    <mergeCell ref="DL41:DN41"/>
    <mergeCell ref="DO41:DQ41"/>
    <mergeCell ref="DR41:DT41"/>
    <mergeCell ref="DX41:EA41"/>
    <mergeCell ref="EB41:ED41"/>
    <mergeCell ref="A42:C42"/>
    <mergeCell ref="D42:T42"/>
    <mergeCell ref="U42:W42"/>
    <mergeCell ref="X42:Z42"/>
    <mergeCell ref="AA42:AD42"/>
    <mergeCell ref="AE42:AH42"/>
    <mergeCell ref="AI42:AK42"/>
    <mergeCell ref="AL42:AN42"/>
    <mergeCell ref="AO42:AR42"/>
    <mergeCell ref="AS42:AV42"/>
    <mergeCell ref="AW42:AY42"/>
    <mergeCell ref="AZ42:BB42"/>
    <mergeCell ref="BC42:BE42"/>
    <mergeCell ref="BF42:BH42"/>
    <mergeCell ref="BI42:BL42"/>
    <mergeCell ref="BM42:BO42"/>
    <mergeCell ref="BP42:BT42"/>
    <mergeCell ref="BU42:BX42"/>
    <mergeCell ref="BY42:CB42"/>
    <mergeCell ref="CC42:CF42"/>
    <mergeCell ref="CG42:CI42"/>
    <mergeCell ref="CJ42:CL42"/>
    <mergeCell ref="CM42:CO42"/>
    <mergeCell ref="CP42:CS42"/>
    <mergeCell ref="CT42:CW42"/>
    <mergeCell ref="CX42:CZ42"/>
    <mergeCell ref="DA42:DC42"/>
    <mergeCell ref="DD42:DG42"/>
    <mergeCell ref="DH42:DK42"/>
    <mergeCell ref="DL42:DN42"/>
    <mergeCell ref="DO42:DQ42"/>
    <mergeCell ref="DR42:DT42"/>
    <mergeCell ref="DX42:EA42"/>
    <mergeCell ref="EB42:ED42"/>
    <mergeCell ref="A43:C43"/>
    <mergeCell ref="D43:T43"/>
    <mergeCell ref="U43:W43"/>
    <mergeCell ref="X43:Z43"/>
    <mergeCell ref="AA43:AD43"/>
    <mergeCell ref="AE43:AH43"/>
    <mergeCell ref="AI43:AK43"/>
    <mergeCell ref="AL43:AN43"/>
    <mergeCell ref="AO43:AR43"/>
    <mergeCell ref="AS43:AV43"/>
    <mergeCell ref="AW43:AY43"/>
    <mergeCell ref="AZ43:BB43"/>
    <mergeCell ref="BC43:BE43"/>
    <mergeCell ref="BF43:BH43"/>
    <mergeCell ref="BI43:BL43"/>
    <mergeCell ref="BM43:BO43"/>
    <mergeCell ref="BP43:BT43"/>
    <mergeCell ref="BU43:BX43"/>
    <mergeCell ref="BY43:CB43"/>
    <mergeCell ref="CC43:CF43"/>
    <mergeCell ref="CG43:CI43"/>
    <mergeCell ref="CJ43:CL43"/>
    <mergeCell ref="CM43:CO43"/>
    <mergeCell ref="CP43:CS43"/>
    <mergeCell ref="CT43:CW43"/>
    <mergeCell ref="CX43:CZ43"/>
    <mergeCell ref="DA43:DC43"/>
    <mergeCell ref="DD43:DG43"/>
    <mergeCell ref="DH43:DK43"/>
    <mergeCell ref="DL43:DN43"/>
    <mergeCell ref="DO43:DQ43"/>
    <mergeCell ref="DR43:DT43"/>
    <mergeCell ref="DX43:EA43"/>
    <mergeCell ref="EB43:ED43"/>
    <mergeCell ref="A44:C44"/>
    <mergeCell ref="D44:T44"/>
    <mergeCell ref="U44:W44"/>
    <mergeCell ref="X44:Z44"/>
    <mergeCell ref="AA44:AD44"/>
    <mergeCell ref="AE44:AH44"/>
    <mergeCell ref="AI44:AK44"/>
    <mergeCell ref="AL44:AN44"/>
    <mergeCell ref="AO44:AR44"/>
    <mergeCell ref="CG44:CI44"/>
    <mergeCell ref="AS44:AV44"/>
    <mergeCell ref="AW44:AY44"/>
    <mergeCell ref="AZ44:BB44"/>
    <mergeCell ref="BC44:BE44"/>
    <mergeCell ref="BF44:BH44"/>
    <mergeCell ref="BI44:BL44"/>
    <mergeCell ref="CM44:CO44"/>
    <mergeCell ref="CP44:CS44"/>
    <mergeCell ref="CT44:CW44"/>
    <mergeCell ref="CX44:CZ44"/>
    <mergeCell ref="DA44:DC44"/>
    <mergeCell ref="BM44:BO44"/>
    <mergeCell ref="BP44:BT44"/>
    <mergeCell ref="BU44:BX44"/>
    <mergeCell ref="BY44:CB44"/>
    <mergeCell ref="CC44:CF44"/>
    <mergeCell ref="AI51:AK51"/>
    <mergeCell ref="DX44:EA44"/>
    <mergeCell ref="EB44:ED44"/>
    <mergeCell ref="DD44:DG44"/>
    <mergeCell ref="DH44:DK44"/>
    <mergeCell ref="DL44:DN44"/>
    <mergeCell ref="DO44:DQ44"/>
    <mergeCell ref="DR44:DT44"/>
    <mergeCell ref="DU44:DW44"/>
    <mergeCell ref="CJ44:CL44"/>
    <mergeCell ref="A51:C51"/>
    <mergeCell ref="D51:T51"/>
    <mergeCell ref="U51:W51"/>
    <mergeCell ref="X51:Z51"/>
    <mergeCell ref="AA51:AD51"/>
    <mergeCell ref="AE51:AH51"/>
    <mergeCell ref="AS51:AV51"/>
    <mergeCell ref="AW51:AY51"/>
    <mergeCell ref="AZ51:BB51"/>
    <mergeCell ref="BC51:BE51"/>
    <mergeCell ref="BF51:BH51"/>
    <mergeCell ref="BI51:BL51"/>
    <mergeCell ref="BM51:BO51"/>
    <mergeCell ref="BP51:BT51"/>
    <mergeCell ref="BU51:BX51"/>
    <mergeCell ref="BY51:CB51"/>
    <mergeCell ref="CC51:CF51"/>
    <mergeCell ref="CG51:CI51"/>
    <mergeCell ref="CJ51:CL51"/>
    <mergeCell ref="CM51:CO51"/>
    <mergeCell ref="CP51:CS51"/>
    <mergeCell ref="CT51:CW51"/>
    <mergeCell ref="CX51:CZ51"/>
    <mergeCell ref="DA51:DC51"/>
    <mergeCell ref="DD51:DG51"/>
    <mergeCell ref="DH51:DK51"/>
    <mergeCell ref="DL51:DN51"/>
    <mergeCell ref="DO51:DQ51"/>
    <mergeCell ref="DR51:DT51"/>
    <mergeCell ref="DU51:DW51"/>
    <mergeCell ref="DX51:EA51"/>
    <mergeCell ref="EB51:ED51"/>
    <mergeCell ref="A52:C52"/>
    <mergeCell ref="D52:T52"/>
    <mergeCell ref="U52:W52"/>
    <mergeCell ref="X52:Z52"/>
    <mergeCell ref="AA52:AD52"/>
    <mergeCell ref="AE52:AH52"/>
    <mergeCell ref="AI52:AK52"/>
    <mergeCell ref="AL52:AN52"/>
    <mergeCell ref="AS52:AV52"/>
    <mergeCell ref="AW52:AY52"/>
    <mergeCell ref="AZ52:BB52"/>
    <mergeCell ref="BC52:BE52"/>
    <mergeCell ref="BF52:BH52"/>
    <mergeCell ref="BI52:BL52"/>
    <mergeCell ref="BM52:BO52"/>
    <mergeCell ref="BP52:BT52"/>
    <mergeCell ref="BU52:BX52"/>
    <mergeCell ref="BY52:CB52"/>
    <mergeCell ref="CC52:CF52"/>
    <mergeCell ref="CG52:CI52"/>
    <mergeCell ref="CJ52:CL52"/>
    <mergeCell ref="CM52:CO52"/>
    <mergeCell ref="CP52:CS52"/>
    <mergeCell ref="CT52:CW52"/>
    <mergeCell ref="CX52:CZ52"/>
    <mergeCell ref="DA52:DC52"/>
    <mergeCell ref="DD52:DG52"/>
    <mergeCell ref="DH52:DK52"/>
    <mergeCell ref="DL52:DN52"/>
    <mergeCell ref="DO52:DQ52"/>
    <mergeCell ref="DR52:DT52"/>
    <mergeCell ref="DU52:DW52"/>
    <mergeCell ref="DX52:EA52"/>
    <mergeCell ref="EB52:ED52"/>
    <mergeCell ref="A50:C50"/>
    <mergeCell ref="D50:T50"/>
    <mergeCell ref="U50:W50"/>
    <mergeCell ref="X50:Z50"/>
    <mergeCell ref="AA50:AD50"/>
    <mergeCell ref="AE50:AH50"/>
    <mergeCell ref="AI50:AK50"/>
    <mergeCell ref="AL50:AN50"/>
    <mergeCell ref="AO50:AR50"/>
    <mergeCell ref="AS50:AV50"/>
    <mergeCell ref="AW50:AY50"/>
    <mergeCell ref="AZ50:BB50"/>
    <mergeCell ref="BC50:BE50"/>
    <mergeCell ref="BF50:BH50"/>
    <mergeCell ref="BI50:BL50"/>
    <mergeCell ref="BM50:BO50"/>
    <mergeCell ref="BP50:BT50"/>
    <mergeCell ref="BU50:BX50"/>
    <mergeCell ref="BY50:CB50"/>
    <mergeCell ref="CC50:CF50"/>
    <mergeCell ref="CG50:CI50"/>
    <mergeCell ref="CJ50:CL50"/>
    <mergeCell ref="CM50:CO50"/>
    <mergeCell ref="CP50:CS50"/>
    <mergeCell ref="CT50:CW50"/>
    <mergeCell ref="CX50:CZ50"/>
    <mergeCell ref="DA50:DC50"/>
    <mergeCell ref="DD50:DG50"/>
    <mergeCell ref="DH50:DK50"/>
    <mergeCell ref="DL50:DN50"/>
    <mergeCell ref="DO50:DQ50"/>
    <mergeCell ref="DR50:DT50"/>
    <mergeCell ref="DU50:DW50"/>
    <mergeCell ref="DX50:EA50"/>
    <mergeCell ref="EB50:ED50"/>
    <mergeCell ref="A57:C57"/>
    <mergeCell ref="D57:T57"/>
    <mergeCell ref="U57:W57"/>
    <mergeCell ref="X57:Z57"/>
    <mergeCell ref="AA57:AD57"/>
    <mergeCell ref="AI57:AK57"/>
    <mergeCell ref="AE57:AH57"/>
    <mergeCell ref="AL57:AN57"/>
    <mergeCell ref="AO57:AR57"/>
    <mergeCell ref="AS57:AV57"/>
    <mergeCell ref="AW57:AY57"/>
    <mergeCell ref="AZ57:BB57"/>
    <mergeCell ref="BC57:BE57"/>
    <mergeCell ref="BF57:BH57"/>
    <mergeCell ref="BI57:BL57"/>
    <mergeCell ref="BM57:BO57"/>
    <mergeCell ref="BP57:BT57"/>
    <mergeCell ref="BU57:BX57"/>
    <mergeCell ref="BY57:CB57"/>
    <mergeCell ref="CC57:CF57"/>
    <mergeCell ref="CG57:CI57"/>
    <mergeCell ref="CJ57:CL57"/>
    <mergeCell ref="CM57:CO57"/>
    <mergeCell ref="CP57:CS57"/>
    <mergeCell ref="CT57:CW57"/>
    <mergeCell ref="CX57:CZ57"/>
    <mergeCell ref="DA57:DC57"/>
    <mergeCell ref="DD57:DG57"/>
    <mergeCell ref="DH57:DK57"/>
    <mergeCell ref="DL57:DN57"/>
    <mergeCell ref="DO57:DQ57"/>
    <mergeCell ref="DR57:DT57"/>
    <mergeCell ref="DU57:DW57"/>
    <mergeCell ref="DX57:EA57"/>
    <mergeCell ref="EB57:ED57"/>
    <mergeCell ref="A58:C58"/>
    <mergeCell ref="D58:T58"/>
    <mergeCell ref="U58:W58"/>
    <mergeCell ref="X58:Z58"/>
    <mergeCell ref="AA58:AD58"/>
    <mergeCell ref="AE58:AH58"/>
    <mergeCell ref="AI58:AK58"/>
    <mergeCell ref="AL58:AN58"/>
    <mergeCell ref="AO58:AR58"/>
    <mergeCell ref="AS58:AV58"/>
    <mergeCell ref="AW58:AY58"/>
    <mergeCell ref="AZ58:BB58"/>
    <mergeCell ref="BC58:BE58"/>
    <mergeCell ref="BF58:BH58"/>
    <mergeCell ref="BI58:BL58"/>
    <mergeCell ref="BM58:BO58"/>
    <mergeCell ref="BP58:BT58"/>
    <mergeCell ref="BU58:BX58"/>
    <mergeCell ref="DH58:DK58"/>
    <mergeCell ref="DL58:DN58"/>
    <mergeCell ref="BY58:CB58"/>
    <mergeCell ref="CC58:CF58"/>
    <mergeCell ref="CG58:CI58"/>
    <mergeCell ref="CJ58:CL58"/>
    <mergeCell ref="CM58:CO58"/>
    <mergeCell ref="CP58:CS58"/>
    <mergeCell ref="A73:ED73"/>
    <mergeCell ref="DO58:DQ58"/>
    <mergeCell ref="DR58:DT58"/>
    <mergeCell ref="DU58:DW58"/>
    <mergeCell ref="DX58:EA58"/>
    <mergeCell ref="EB58:ED58"/>
    <mergeCell ref="CT58:CW58"/>
    <mergeCell ref="CX58:CZ58"/>
    <mergeCell ref="DA58:DC58"/>
    <mergeCell ref="DD58:DG58"/>
  </mergeCells>
  <printOptions horizontalCentered="1"/>
  <pageMargins left="0" right="0" top="0.74" bottom="0" header="0.32" footer="0"/>
  <pageSetup fitToHeight="3" fitToWidth="1" horizontalDpi="600" verticalDpi="600" orientation="landscape" paperSize="9" scale="76" r:id="rId1"/>
  <rowBreaks count="1" manualBreakCount="1">
    <brk id="44" max="1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9"/>
  <sheetViews>
    <sheetView view="pageBreakPreview" zoomScale="70" zoomScaleNormal="120" zoomScaleSheetLayoutView="70" zoomScalePageLayoutView="0" workbookViewId="0" topLeftCell="A1">
      <selection activeCell="FI19" sqref="FI19"/>
    </sheetView>
  </sheetViews>
  <sheetFormatPr defaultColWidth="1.37890625" defaultRowHeight="12.75"/>
  <cols>
    <col min="1" max="2" width="1.37890625" style="24" customWidth="1"/>
    <col min="3" max="3" width="4.75390625" style="24" customWidth="1"/>
    <col min="4" max="6" width="7.875" style="24" customWidth="1"/>
    <col min="7" max="7" width="4.25390625" style="24" customWidth="1"/>
    <col min="8" max="8" width="2.875" style="24" customWidth="1"/>
    <col min="9" max="9" width="2.25390625" style="24" customWidth="1"/>
    <col min="10" max="10" width="1.00390625" style="24" customWidth="1"/>
    <col min="11" max="11" width="0.37109375" style="24" customWidth="1"/>
    <col min="12" max="12" width="1.00390625" style="24" customWidth="1"/>
    <col min="13" max="16" width="2.375" style="24" customWidth="1"/>
    <col min="17" max="17" width="3.25390625" style="24" bestFit="1" customWidth="1"/>
    <col min="18" max="20" width="1.37890625" style="24" customWidth="1"/>
    <col min="21" max="22" width="0.2421875" style="24" customWidth="1"/>
    <col min="23" max="23" width="1.37890625" style="24" customWidth="1"/>
    <col min="24" max="24" width="1.875" style="24" customWidth="1"/>
    <col min="25" max="25" width="2.00390625" style="24" customWidth="1"/>
    <col min="26" max="26" width="2.125" style="24" customWidth="1"/>
    <col min="27" max="27" width="2.375" style="24" customWidth="1"/>
    <col min="28" max="28" width="2.625" style="24" customWidth="1"/>
    <col min="29" max="31" width="1.37890625" style="24" customWidth="1"/>
    <col min="32" max="32" width="3.75390625" style="24" bestFit="1" customWidth="1"/>
    <col min="33" max="37" width="1.37890625" style="24" customWidth="1"/>
    <col min="38" max="45" width="1.12109375" style="24" customWidth="1"/>
    <col min="46" max="46" width="2.625" style="24" customWidth="1"/>
    <col min="47" max="47" width="4.875" style="24" customWidth="1"/>
    <col min="48" max="48" width="4.625" style="24" customWidth="1"/>
    <col min="49" max="49" width="5.75390625" style="24" customWidth="1"/>
    <col min="50" max="52" width="4.625" style="24" customWidth="1"/>
    <col min="53" max="53" width="2.125" style="24" customWidth="1"/>
    <col min="54" max="54" width="2.25390625" style="24" customWidth="1"/>
    <col min="55" max="55" width="0.875" style="24" hidden="1" customWidth="1"/>
    <col min="56" max="56" width="3.75390625" style="24" customWidth="1"/>
    <col min="57" max="57" width="3.125" style="24" customWidth="1"/>
    <col min="58" max="58" width="1.25" style="24" hidden="1" customWidth="1"/>
    <col min="59" max="68" width="1.625" style="24" customWidth="1"/>
    <col min="69" max="69" width="1.75390625" style="24" customWidth="1"/>
    <col min="70" max="73" width="1.625" style="24" customWidth="1"/>
    <col min="74" max="79" width="0.74609375" style="25" customWidth="1"/>
    <col min="80" max="80" width="1.625" style="25" customWidth="1"/>
    <col min="81" max="81" width="4.375" style="25" customWidth="1"/>
    <col min="82" max="82" width="3.875" style="25" customWidth="1"/>
    <col min="83" max="83" width="4.00390625" style="25" customWidth="1"/>
    <col min="84" max="84" width="4.125" style="25" customWidth="1"/>
    <col min="85" max="87" width="0.74609375" style="24" customWidth="1"/>
    <col min="88" max="88" width="1.12109375" style="24" customWidth="1"/>
    <col min="89" max="91" width="0.74609375" style="24" customWidth="1"/>
    <col min="92" max="96" width="1.37890625" style="24" hidden="1" customWidth="1"/>
    <col min="97" max="97" width="11.25390625" style="24" hidden="1" customWidth="1"/>
    <col min="98" max="139" width="1.37890625" style="24" hidden="1" customWidth="1"/>
    <col min="140" max="16384" width="1.37890625" style="24" customWidth="1"/>
  </cols>
  <sheetData>
    <row r="1" spans="1:91" s="23" customFormat="1" ht="15.75">
      <c r="A1" s="88"/>
      <c r="B1" s="88"/>
      <c r="C1" s="88"/>
      <c r="D1" s="88"/>
      <c r="E1" s="88"/>
      <c r="F1" s="88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3"/>
    </row>
    <row r="2" spans="1:91" ht="11.25" customHeight="1">
      <c r="A2" s="379"/>
      <c r="B2" s="379"/>
      <c r="C2" s="379"/>
      <c r="D2" s="379"/>
      <c r="E2" s="379"/>
      <c r="F2" s="379"/>
      <c r="G2" s="379"/>
      <c r="CG2" s="27"/>
      <c r="CH2" s="28"/>
      <c r="CI2" s="53"/>
      <c r="CJ2" s="53"/>
      <c r="CK2" s="26"/>
      <c r="CL2" s="27"/>
      <c r="CM2" s="3"/>
    </row>
    <row r="3" spans="1:91" s="37" customFormat="1" ht="18.75">
      <c r="A3" s="583" t="s">
        <v>121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3"/>
      <c r="BN3" s="583"/>
      <c r="BO3" s="583"/>
      <c r="BP3" s="583"/>
      <c r="BQ3" s="583"/>
      <c r="BR3" s="583"/>
      <c r="BS3" s="583"/>
      <c r="BT3" s="583"/>
      <c r="BU3" s="583"/>
      <c r="BV3" s="583"/>
      <c r="BW3" s="583"/>
      <c r="BX3" s="583"/>
      <c r="BY3" s="583"/>
      <c r="BZ3" s="583"/>
      <c r="CA3" s="583"/>
      <c r="CB3" s="583"/>
      <c r="CC3" s="583"/>
      <c r="CD3" s="583"/>
      <c r="CE3" s="583"/>
      <c r="CF3" s="583"/>
      <c r="CG3" s="583"/>
      <c r="CH3" s="583"/>
      <c r="CI3" s="583"/>
      <c r="CJ3" s="583"/>
      <c r="CK3" s="583"/>
      <c r="CL3" s="583"/>
      <c r="CM3" s="583"/>
    </row>
    <row r="5" spans="1:91" s="29" customFormat="1" ht="8.25">
      <c r="A5" s="595" t="s">
        <v>122</v>
      </c>
      <c r="B5" s="595"/>
      <c r="C5" s="595" t="s">
        <v>123</v>
      </c>
      <c r="D5" s="595"/>
      <c r="E5" s="595"/>
      <c r="F5" s="595"/>
      <c r="G5" s="595"/>
      <c r="H5" s="595"/>
      <c r="I5" s="595"/>
      <c r="J5" s="580" t="s">
        <v>124</v>
      </c>
      <c r="K5" s="581"/>
      <c r="L5" s="581"/>
      <c r="M5" s="581"/>
      <c r="N5" s="581"/>
      <c r="O5" s="581"/>
      <c r="P5" s="581"/>
      <c r="Q5" s="581"/>
      <c r="R5" s="581"/>
      <c r="S5" s="581"/>
      <c r="T5" s="582"/>
      <c r="U5" s="580" t="s">
        <v>125</v>
      </c>
      <c r="V5" s="581"/>
      <c r="W5" s="581"/>
      <c r="X5" s="581"/>
      <c r="Y5" s="581"/>
      <c r="Z5" s="581"/>
      <c r="AA5" s="581"/>
      <c r="AB5" s="581"/>
      <c r="AC5" s="581"/>
      <c r="AD5" s="581"/>
      <c r="AE5" s="582"/>
      <c r="AF5" s="595" t="s">
        <v>126</v>
      </c>
      <c r="AG5" s="595"/>
      <c r="AH5" s="595"/>
      <c r="AI5" s="595"/>
      <c r="AJ5" s="595"/>
      <c r="AK5" s="595"/>
      <c r="AL5" s="580" t="s">
        <v>127</v>
      </c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581"/>
      <c r="BJ5" s="581"/>
      <c r="BK5" s="581"/>
      <c r="BL5" s="581"/>
      <c r="BM5" s="581"/>
      <c r="BN5" s="581"/>
      <c r="BO5" s="581"/>
      <c r="BP5" s="581"/>
      <c r="BQ5" s="581"/>
      <c r="BR5" s="581"/>
      <c r="BS5" s="581"/>
      <c r="BT5" s="581"/>
      <c r="BU5" s="581"/>
      <c r="BV5" s="581"/>
      <c r="BW5" s="581"/>
      <c r="BX5" s="581"/>
      <c r="BY5" s="581"/>
      <c r="BZ5" s="581"/>
      <c r="CA5" s="581"/>
      <c r="CB5" s="581"/>
      <c r="CC5" s="581"/>
      <c r="CD5" s="581"/>
      <c r="CE5" s="581"/>
      <c r="CF5" s="581"/>
      <c r="CG5" s="581"/>
      <c r="CH5" s="581"/>
      <c r="CI5" s="581"/>
      <c r="CJ5" s="581"/>
      <c r="CK5" s="581"/>
      <c r="CL5" s="581"/>
      <c r="CM5" s="582"/>
    </row>
    <row r="6" spans="1:91" s="29" customFormat="1" ht="8.25" customHeight="1">
      <c r="A6" s="557" t="s">
        <v>128</v>
      </c>
      <c r="B6" s="557"/>
      <c r="C6" s="557" t="s">
        <v>6</v>
      </c>
      <c r="D6" s="557"/>
      <c r="E6" s="557"/>
      <c r="F6" s="557"/>
      <c r="G6" s="557"/>
      <c r="H6" s="557"/>
      <c r="I6" s="557"/>
      <c r="J6" s="580" t="s">
        <v>129</v>
      </c>
      <c r="K6" s="581"/>
      <c r="L6" s="581"/>
      <c r="M6" s="581"/>
      <c r="N6" s="581"/>
      <c r="O6" s="581"/>
      <c r="P6" s="581"/>
      <c r="Q6" s="581"/>
      <c r="R6" s="581"/>
      <c r="S6" s="581"/>
      <c r="T6" s="582"/>
      <c r="U6" s="580" t="s">
        <v>129</v>
      </c>
      <c r="V6" s="581"/>
      <c r="W6" s="581"/>
      <c r="X6" s="581"/>
      <c r="Y6" s="581"/>
      <c r="Z6" s="581"/>
      <c r="AA6" s="581"/>
      <c r="AB6" s="581"/>
      <c r="AC6" s="581"/>
      <c r="AD6" s="581"/>
      <c r="AE6" s="582"/>
      <c r="AF6" s="557" t="s">
        <v>130</v>
      </c>
      <c r="AG6" s="557"/>
      <c r="AH6" s="557"/>
      <c r="AI6" s="557"/>
      <c r="AJ6" s="557"/>
      <c r="AK6" s="557"/>
      <c r="AL6" s="580" t="s">
        <v>387</v>
      </c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58" t="s">
        <v>384</v>
      </c>
      <c r="AX6" s="558" t="s">
        <v>385</v>
      </c>
      <c r="AY6" s="558" t="s">
        <v>386</v>
      </c>
      <c r="AZ6" s="558" t="s">
        <v>280</v>
      </c>
      <c r="BA6" s="596" t="s">
        <v>281</v>
      </c>
      <c r="BB6" s="597"/>
      <c r="BC6" s="598"/>
      <c r="BD6" s="557" t="s">
        <v>41</v>
      </c>
      <c r="BE6" s="557"/>
      <c r="BF6" s="557"/>
      <c r="BG6" s="580" t="s">
        <v>387</v>
      </c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/>
      <c r="BU6" s="582"/>
      <c r="BV6" s="596" t="s">
        <v>384</v>
      </c>
      <c r="BW6" s="597"/>
      <c r="BX6" s="597"/>
      <c r="BY6" s="597"/>
      <c r="BZ6" s="597"/>
      <c r="CA6" s="597"/>
      <c r="CB6" s="598"/>
      <c r="CC6" s="558" t="s">
        <v>385</v>
      </c>
      <c r="CD6" s="558" t="s">
        <v>386</v>
      </c>
      <c r="CE6" s="558" t="s">
        <v>280</v>
      </c>
      <c r="CF6" s="558" t="s">
        <v>281</v>
      </c>
      <c r="CG6" s="557" t="s">
        <v>41</v>
      </c>
      <c r="CH6" s="557"/>
      <c r="CI6" s="557"/>
      <c r="CJ6" s="557"/>
      <c r="CK6" s="557"/>
      <c r="CL6" s="557"/>
      <c r="CM6" s="557"/>
    </row>
    <row r="7" spans="1:91" s="29" customFormat="1" ht="8.25" customHeight="1">
      <c r="A7" s="557"/>
      <c r="B7" s="557"/>
      <c r="C7" s="557"/>
      <c r="D7" s="557"/>
      <c r="E7" s="557"/>
      <c r="F7" s="557"/>
      <c r="G7" s="557"/>
      <c r="H7" s="557"/>
      <c r="I7" s="557"/>
      <c r="J7" s="613">
        <v>2014</v>
      </c>
      <c r="K7" s="614"/>
      <c r="L7" s="615"/>
      <c r="M7" s="561">
        <v>2015</v>
      </c>
      <c r="N7" s="561">
        <v>2016</v>
      </c>
      <c r="O7" s="561">
        <v>2017</v>
      </c>
      <c r="P7" s="561">
        <v>2018</v>
      </c>
      <c r="Q7" s="564">
        <v>2019</v>
      </c>
      <c r="R7" s="586" t="s">
        <v>41</v>
      </c>
      <c r="S7" s="587"/>
      <c r="T7" s="588"/>
      <c r="U7" s="586">
        <v>2014</v>
      </c>
      <c r="V7" s="587"/>
      <c r="W7" s="588"/>
      <c r="X7" s="564">
        <v>2015</v>
      </c>
      <c r="Y7" s="564">
        <v>2016</v>
      </c>
      <c r="Z7" s="564">
        <v>2017</v>
      </c>
      <c r="AA7" s="564">
        <v>2018</v>
      </c>
      <c r="AB7" s="564">
        <v>2019</v>
      </c>
      <c r="AC7" s="586" t="s">
        <v>41</v>
      </c>
      <c r="AD7" s="587"/>
      <c r="AE7" s="588"/>
      <c r="AF7" s="557" t="s">
        <v>131</v>
      </c>
      <c r="AG7" s="557"/>
      <c r="AH7" s="557"/>
      <c r="AI7" s="557"/>
      <c r="AJ7" s="557"/>
      <c r="AK7" s="557"/>
      <c r="AL7" s="557" t="s">
        <v>132</v>
      </c>
      <c r="AM7" s="557"/>
      <c r="AN7" s="557"/>
      <c r="AO7" s="557" t="s">
        <v>133</v>
      </c>
      <c r="AP7" s="557"/>
      <c r="AQ7" s="557"/>
      <c r="AR7" s="557" t="s">
        <v>134</v>
      </c>
      <c r="AS7" s="557"/>
      <c r="AT7" s="557"/>
      <c r="AU7" s="143" t="s">
        <v>135</v>
      </c>
      <c r="AV7" s="143" t="s">
        <v>41</v>
      </c>
      <c r="AW7" s="559"/>
      <c r="AX7" s="559"/>
      <c r="AY7" s="559"/>
      <c r="AZ7" s="559"/>
      <c r="BA7" s="599"/>
      <c r="BB7" s="600"/>
      <c r="BC7" s="601"/>
      <c r="BD7" s="557"/>
      <c r="BE7" s="557"/>
      <c r="BF7" s="557"/>
      <c r="BG7" s="557" t="s">
        <v>132</v>
      </c>
      <c r="BH7" s="557"/>
      <c r="BI7" s="557"/>
      <c r="BJ7" s="557" t="s">
        <v>133</v>
      </c>
      <c r="BK7" s="557"/>
      <c r="BL7" s="557"/>
      <c r="BM7" s="557" t="s">
        <v>134</v>
      </c>
      <c r="BN7" s="557"/>
      <c r="BO7" s="557"/>
      <c r="BP7" s="557" t="s">
        <v>135</v>
      </c>
      <c r="BQ7" s="557"/>
      <c r="BR7" s="557"/>
      <c r="BS7" s="567" t="s">
        <v>41</v>
      </c>
      <c r="BT7" s="568"/>
      <c r="BU7" s="569"/>
      <c r="BV7" s="599"/>
      <c r="BW7" s="600"/>
      <c r="BX7" s="600"/>
      <c r="BY7" s="600"/>
      <c r="BZ7" s="600"/>
      <c r="CA7" s="600"/>
      <c r="CB7" s="601"/>
      <c r="CC7" s="559"/>
      <c r="CD7" s="559"/>
      <c r="CE7" s="559"/>
      <c r="CF7" s="559"/>
      <c r="CG7" s="557"/>
      <c r="CH7" s="557"/>
      <c r="CI7" s="557"/>
      <c r="CJ7" s="557"/>
      <c r="CK7" s="557"/>
      <c r="CL7" s="557"/>
      <c r="CM7" s="557"/>
    </row>
    <row r="8" spans="1:91" s="29" customFormat="1" ht="10.5" customHeight="1">
      <c r="A8" s="557"/>
      <c r="B8" s="557"/>
      <c r="C8" s="557"/>
      <c r="D8" s="557"/>
      <c r="E8" s="557"/>
      <c r="F8" s="557"/>
      <c r="G8" s="557"/>
      <c r="H8" s="557"/>
      <c r="I8" s="557"/>
      <c r="J8" s="616"/>
      <c r="K8" s="617"/>
      <c r="L8" s="618"/>
      <c r="M8" s="562"/>
      <c r="N8" s="562"/>
      <c r="O8" s="562"/>
      <c r="P8" s="562"/>
      <c r="Q8" s="565"/>
      <c r="R8" s="589"/>
      <c r="S8" s="590"/>
      <c r="T8" s="591"/>
      <c r="U8" s="589"/>
      <c r="V8" s="590"/>
      <c r="W8" s="591"/>
      <c r="X8" s="565"/>
      <c r="Y8" s="565"/>
      <c r="Z8" s="565"/>
      <c r="AA8" s="565"/>
      <c r="AB8" s="565"/>
      <c r="AC8" s="589"/>
      <c r="AD8" s="590"/>
      <c r="AE8" s="591"/>
      <c r="AF8" s="557" t="s">
        <v>136</v>
      </c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143"/>
      <c r="AV8" s="143"/>
      <c r="AW8" s="559"/>
      <c r="AX8" s="559"/>
      <c r="AY8" s="559"/>
      <c r="AZ8" s="559"/>
      <c r="BA8" s="599"/>
      <c r="BB8" s="600"/>
      <c r="BC8" s="601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57"/>
      <c r="BR8" s="557"/>
      <c r="BS8" s="570"/>
      <c r="BT8" s="571"/>
      <c r="BU8" s="572"/>
      <c r="BV8" s="599"/>
      <c r="BW8" s="600"/>
      <c r="BX8" s="600"/>
      <c r="BY8" s="600"/>
      <c r="BZ8" s="600"/>
      <c r="CA8" s="600"/>
      <c r="CB8" s="601"/>
      <c r="CC8" s="559"/>
      <c r="CD8" s="559"/>
      <c r="CE8" s="559"/>
      <c r="CF8" s="559"/>
      <c r="CG8" s="557"/>
      <c r="CH8" s="557"/>
      <c r="CI8" s="557"/>
      <c r="CJ8" s="557"/>
      <c r="CK8" s="557"/>
      <c r="CL8" s="557"/>
      <c r="CM8" s="557"/>
    </row>
    <row r="9" spans="1:91" s="29" customFormat="1" ht="10.5" customHeight="1">
      <c r="A9" s="557"/>
      <c r="B9" s="557"/>
      <c r="C9" s="557"/>
      <c r="D9" s="557"/>
      <c r="E9" s="557"/>
      <c r="F9" s="557"/>
      <c r="G9" s="557"/>
      <c r="H9" s="557"/>
      <c r="I9" s="557"/>
      <c r="J9" s="616"/>
      <c r="K9" s="617"/>
      <c r="L9" s="618"/>
      <c r="M9" s="562"/>
      <c r="N9" s="562"/>
      <c r="O9" s="562"/>
      <c r="P9" s="562"/>
      <c r="Q9" s="565"/>
      <c r="R9" s="589"/>
      <c r="S9" s="590"/>
      <c r="T9" s="591"/>
      <c r="U9" s="589"/>
      <c r="V9" s="590"/>
      <c r="W9" s="591"/>
      <c r="X9" s="565"/>
      <c r="Y9" s="565"/>
      <c r="Z9" s="565"/>
      <c r="AA9" s="565"/>
      <c r="AB9" s="565"/>
      <c r="AC9" s="589"/>
      <c r="AD9" s="590"/>
      <c r="AE9" s="591"/>
      <c r="AF9" s="605" t="s">
        <v>137</v>
      </c>
      <c r="AG9" s="605"/>
      <c r="AH9" s="605"/>
      <c r="AI9" s="605"/>
      <c r="AJ9" s="605"/>
      <c r="AK9" s="605"/>
      <c r="AL9" s="557"/>
      <c r="AM9" s="557"/>
      <c r="AN9" s="557"/>
      <c r="AO9" s="557"/>
      <c r="AP9" s="557"/>
      <c r="AQ9" s="557"/>
      <c r="AR9" s="557"/>
      <c r="AS9" s="557"/>
      <c r="AT9" s="557"/>
      <c r="AU9" s="143"/>
      <c r="AV9" s="143"/>
      <c r="AW9" s="560"/>
      <c r="AX9" s="560"/>
      <c r="AY9" s="560"/>
      <c r="AZ9" s="560"/>
      <c r="BA9" s="602"/>
      <c r="BB9" s="603"/>
      <c r="BC9" s="604"/>
      <c r="BD9" s="557"/>
      <c r="BE9" s="557"/>
      <c r="BF9" s="557"/>
      <c r="BG9" s="557"/>
      <c r="BH9" s="557"/>
      <c r="BI9" s="557"/>
      <c r="BJ9" s="557"/>
      <c r="BK9" s="557"/>
      <c r="BL9" s="557"/>
      <c r="BM9" s="557"/>
      <c r="BN9" s="557"/>
      <c r="BO9" s="557"/>
      <c r="BP9" s="557"/>
      <c r="BQ9" s="557"/>
      <c r="BR9" s="557"/>
      <c r="BS9" s="573"/>
      <c r="BT9" s="574"/>
      <c r="BU9" s="575"/>
      <c r="BV9" s="602"/>
      <c r="BW9" s="603"/>
      <c r="BX9" s="603"/>
      <c r="BY9" s="603"/>
      <c r="BZ9" s="603"/>
      <c r="CA9" s="603"/>
      <c r="CB9" s="604"/>
      <c r="CC9" s="560"/>
      <c r="CD9" s="560"/>
      <c r="CE9" s="560"/>
      <c r="CF9" s="560"/>
      <c r="CG9" s="557"/>
      <c r="CH9" s="557"/>
      <c r="CI9" s="557"/>
      <c r="CJ9" s="557"/>
      <c r="CK9" s="557"/>
      <c r="CL9" s="557"/>
      <c r="CM9" s="557"/>
    </row>
    <row r="10" spans="1:91" s="29" customFormat="1" ht="8.25">
      <c r="A10" s="557"/>
      <c r="B10" s="557"/>
      <c r="C10" s="557"/>
      <c r="D10" s="557"/>
      <c r="E10" s="557"/>
      <c r="F10" s="557"/>
      <c r="G10" s="557"/>
      <c r="H10" s="557"/>
      <c r="I10" s="557"/>
      <c r="J10" s="619"/>
      <c r="K10" s="620"/>
      <c r="L10" s="621"/>
      <c r="M10" s="563"/>
      <c r="N10" s="563"/>
      <c r="O10" s="563"/>
      <c r="P10" s="563"/>
      <c r="Q10" s="566"/>
      <c r="R10" s="592"/>
      <c r="S10" s="593"/>
      <c r="T10" s="594"/>
      <c r="U10" s="592"/>
      <c r="V10" s="593"/>
      <c r="W10" s="594"/>
      <c r="X10" s="566"/>
      <c r="Y10" s="566"/>
      <c r="Z10" s="566"/>
      <c r="AA10" s="566"/>
      <c r="AB10" s="566"/>
      <c r="AC10" s="592"/>
      <c r="AD10" s="593"/>
      <c r="AE10" s="594"/>
      <c r="AF10" s="557" t="s">
        <v>138</v>
      </c>
      <c r="AG10" s="557"/>
      <c r="AH10" s="557"/>
      <c r="AI10" s="557"/>
      <c r="AJ10" s="557"/>
      <c r="AK10" s="557"/>
      <c r="AL10" s="580" t="s">
        <v>139</v>
      </c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2"/>
      <c r="BG10" s="580" t="s">
        <v>283</v>
      </c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2"/>
    </row>
    <row r="11" spans="1:91" s="30" customFormat="1" ht="10.5">
      <c r="A11" s="536">
        <v>1</v>
      </c>
      <c r="B11" s="536"/>
      <c r="C11" s="536">
        <v>2</v>
      </c>
      <c r="D11" s="536"/>
      <c r="E11" s="536"/>
      <c r="F11" s="536"/>
      <c r="G11" s="536"/>
      <c r="H11" s="536"/>
      <c r="I11" s="536"/>
      <c r="J11" s="539">
        <v>3</v>
      </c>
      <c r="K11" s="540"/>
      <c r="L11" s="541"/>
      <c r="M11" s="139">
        <v>4</v>
      </c>
      <c r="N11" s="139">
        <v>5</v>
      </c>
      <c r="O11" s="139">
        <v>6</v>
      </c>
      <c r="P11" s="139">
        <v>7</v>
      </c>
      <c r="Q11" s="146">
        <v>8</v>
      </c>
      <c r="R11" s="536">
        <v>9</v>
      </c>
      <c r="S11" s="536"/>
      <c r="T11" s="536"/>
      <c r="U11" s="539">
        <v>10</v>
      </c>
      <c r="V11" s="540"/>
      <c r="W11" s="541"/>
      <c r="X11" s="139">
        <v>11</v>
      </c>
      <c r="Y11" s="139">
        <v>12</v>
      </c>
      <c r="Z11" s="139">
        <v>13</v>
      </c>
      <c r="AA11" s="139">
        <v>14</v>
      </c>
      <c r="AB11" s="146">
        <v>15</v>
      </c>
      <c r="AC11" s="536">
        <v>16</v>
      </c>
      <c r="AD11" s="536"/>
      <c r="AE11" s="536"/>
      <c r="AF11" s="536">
        <v>17</v>
      </c>
      <c r="AG11" s="536"/>
      <c r="AH11" s="536"/>
      <c r="AI11" s="536"/>
      <c r="AJ11" s="536"/>
      <c r="AK11" s="536"/>
      <c r="AL11" s="536">
        <v>18</v>
      </c>
      <c r="AM11" s="536"/>
      <c r="AN11" s="536"/>
      <c r="AO11" s="536">
        <v>19</v>
      </c>
      <c r="AP11" s="536"/>
      <c r="AQ11" s="536"/>
      <c r="AR11" s="536">
        <v>20</v>
      </c>
      <c r="AS11" s="536"/>
      <c r="AT11" s="536"/>
      <c r="AU11" s="146">
        <v>21</v>
      </c>
      <c r="AV11" s="146">
        <v>22</v>
      </c>
      <c r="AW11" s="146">
        <v>23</v>
      </c>
      <c r="AX11" s="146">
        <v>24</v>
      </c>
      <c r="AY11" s="146">
        <v>25</v>
      </c>
      <c r="AZ11" s="146">
        <v>26</v>
      </c>
      <c r="BA11" s="536">
        <v>27</v>
      </c>
      <c r="BB11" s="536"/>
      <c r="BC11" s="536"/>
      <c r="BD11" s="536">
        <v>28</v>
      </c>
      <c r="BE11" s="536"/>
      <c r="BF11" s="536"/>
      <c r="BG11" s="536">
        <v>29</v>
      </c>
      <c r="BH11" s="536"/>
      <c r="BI11" s="536"/>
      <c r="BJ11" s="536">
        <v>30</v>
      </c>
      <c r="BK11" s="536"/>
      <c r="BL11" s="536"/>
      <c r="BM11" s="536">
        <v>31</v>
      </c>
      <c r="BN11" s="536"/>
      <c r="BO11" s="536"/>
      <c r="BP11" s="536">
        <v>32</v>
      </c>
      <c r="BQ11" s="536"/>
      <c r="BR11" s="536"/>
      <c r="BS11" s="536">
        <v>33</v>
      </c>
      <c r="BT11" s="536"/>
      <c r="BU11" s="536"/>
      <c r="BV11" s="538">
        <v>34</v>
      </c>
      <c r="BW11" s="538"/>
      <c r="BX11" s="538"/>
      <c r="BY11" s="538"/>
      <c r="BZ11" s="538"/>
      <c r="CA11" s="538"/>
      <c r="CB11" s="538"/>
      <c r="CC11" s="145">
        <v>35</v>
      </c>
      <c r="CD11" s="145">
        <v>36</v>
      </c>
      <c r="CE11" s="145">
        <v>37</v>
      </c>
      <c r="CF11" s="145">
        <v>38</v>
      </c>
      <c r="CG11" s="536">
        <v>39</v>
      </c>
      <c r="CH11" s="536"/>
      <c r="CI11" s="536"/>
      <c r="CJ11" s="536"/>
      <c r="CK11" s="536"/>
      <c r="CL11" s="536"/>
      <c r="CM11" s="536"/>
    </row>
    <row r="12" spans="1:91" s="30" customFormat="1" ht="21" customHeight="1">
      <c r="A12" s="542">
        <v>1</v>
      </c>
      <c r="B12" s="542"/>
      <c r="C12" s="626" t="s">
        <v>323</v>
      </c>
      <c r="D12" s="627"/>
      <c r="E12" s="627"/>
      <c r="F12" s="627"/>
      <c r="G12" s="627"/>
      <c r="H12" s="627"/>
      <c r="I12" s="628"/>
      <c r="J12" s="539"/>
      <c r="K12" s="540"/>
      <c r="L12" s="541"/>
      <c r="M12" s="83"/>
      <c r="N12" s="83"/>
      <c r="O12" s="83"/>
      <c r="P12" s="83"/>
      <c r="Q12" s="134"/>
      <c r="R12" s="623">
        <f aca="true" t="shared" si="0" ref="R12:R17">SUM(J12:Q12)</f>
        <v>0</v>
      </c>
      <c r="S12" s="624"/>
      <c r="T12" s="625"/>
      <c r="U12" s="137"/>
      <c r="V12" s="138"/>
      <c r="W12" s="139"/>
      <c r="X12" s="83"/>
      <c r="Y12" s="83"/>
      <c r="Z12" s="83"/>
      <c r="AA12" s="83"/>
      <c r="AB12" s="134"/>
      <c r="AC12" s="556">
        <f aca="true" t="shared" si="1" ref="AC12:AC17">SUM(U12:AB12)</f>
        <v>0</v>
      </c>
      <c r="AD12" s="542"/>
      <c r="AE12" s="542"/>
      <c r="AF12" s="554">
        <f>'приложение 1.1'!AX17/1.18</f>
        <v>6.8559322033898304</v>
      </c>
      <c r="AG12" s="554"/>
      <c r="AH12" s="554"/>
      <c r="AI12" s="554"/>
      <c r="AJ12" s="554"/>
      <c r="AK12" s="554"/>
      <c r="AL12" s="552"/>
      <c r="AM12" s="552"/>
      <c r="AN12" s="552"/>
      <c r="AO12" s="552"/>
      <c r="AP12" s="552"/>
      <c r="AQ12" s="552"/>
      <c r="AR12" s="610"/>
      <c r="AS12" s="611"/>
      <c r="AT12" s="612"/>
      <c r="AU12" s="137"/>
      <c r="AV12" s="134"/>
      <c r="AW12" s="85"/>
      <c r="AX12" s="85"/>
      <c r="AY12" s="85"/>
      <c r="AZ12" s="85"/>
      <c r="BA12" s="137"/>
      <c r="BB12" s="138"/>
      <c r="BC12" s="139"/>
      <c r="BD12" s="606"/>
      <c r="BE12" s="607"/>
      <c r="BF12" s="608"/>
      <c r="BG12" s="542"/>
      <c r="BH12" s="542"/>
      <c r="BI12" s="542"/>
      <c r="BJ12" s="542"/>
      <c r="BK12" s="542"/>
      <c r="BL12" s="542"/>
      <c r="BM12" s="542"/>
      <c r="BN12" s="542"/>
      <c r="BO12" s="542"/>
      <c r="BP12" s="609">
        <v>6.4</v>
      </c>
      <c r="BQ12" s="609"/>
      <c r="BR12" s="609"/>
      <c r="BS12" s="609">
        <f aca="true" t="shared" si="2" ref="BS12:BS17">SUM(BG12,BJ12,BM12,BP12)</f>
        <v>6.4</v>
      </c>
      <c r="BT12" s="609"/>
      <c r="BU12" s="609"/>
      <c r="BV12" s="622">
        <v>1.69</v>
      </c>
      <c r="BW12" s="622"/>
      <c r="BX12" s="622"/>
      <c r="BY12" s="622"/>
      <c r="BZ12" s="622"/>
      <c r="CA12" s="622"/>
      <c r="CB12" s="622"/>
      <c r="CC12" s="136"/>
      <c r="CD12" s="136"/>
      <c r="CE12" s="136"/>
      <c r="CF12" s="136"/>
      <c r="CG12" s="609">
        <f>SUM(BS12:CB12)</f>
        <v>8.09</v>
      </c>
      <c r="CH12" s="609"/>
      <c r="CI12" s="609"/>
      <c r="CJ12" s="609"/>
      <c r="CK12" s="609"/>
      <c r="CL12" s="609"/>
      <c r="CM12" s="609"/>
    </row>
    <row r="13" spans="1:91" s="30" customFormat="1" ht="21.75" customHeight="1">
      <c r="A13" s="542">
        <v>2</v>
      </c>
      <c r="B13" s="542"/>
      <c r="C13" s="626" t="s">
        <v>324</v>
      </c>
      <c r="D13" s="544"/>
      <c r="E13" s="544"/>
      <c r="F13" s="544"/>
      <c r="G13" s="544"/>
      <c r="H13" s="544"/>
      <c r="I13" s="545"/>
      <c r="J13" s="539"/>
      <c r="K13" s="540"/>
      <c r="L13" s="541"/>
      <c r="M13" s="83"/>
      <c r="N13" s="83"/>
      <c r="O13" s="83"/>
      <c r="P13" s="83"/>
      <c r="Q13" s="134"/>
      <c r="R13" s="556">
        <f t="shared" si="0"/>
        <v>0</v>
      </c>
      <c r="S13" s="556"/>
      <c r="T13" s="556"/>
      <c r="U13" s="137"/>
      <c r="V13" s="138"/>
      <c r="W13" s="139"/>
      <c r="X13" s="83"/>
      <c r="Y13" s="83"/>
      <c r="Z13" s="83"/>
      <c r="AA13" s="83"/>
      <c r="AB13" s="134"/>
      <c r="AC13" s="556">
        <f t="shared" si="1"/>
        <v>0</v>
      </c>
      <c r="AD13" s="542"/>
      <c r="AE13" s="542"/>
      <c r="AF13" s="554">
        <f>'приложение 1.1'!AX18/1.18</f>
        <v>6.8559322033898304</v>
      </c>
      <c r="AG13" s="554"/>
      <c r="AH13" s="554"/>
      <c r="AI13" s="554"/>
      <c r="AJ13" s="554"/>
      <c r="AK13" s="554"/>
      <c r="AL13" s="552"/>
      <c r="AM13" s="552"/>
      <c r="AN13" s="552"/>
      <c r="AO13" s="552"/>
      <c r="AP13" s="552"/>
      <c r="AQ13" s="552"/>
      <c r="AR13" s="537"/>
      <c r="AS13" s="537"/>
      <c r="AT13" s="537"/>
      <c r="AU13" s="145"/>
      <c r="AV13" s="146"/>
      <c r="AW13" s="85"/>
      <c r="AX13" s="137"/>
      <c r="AY13" s="137"/>
      <c r="AZ13" s="137"/>
      <c r="BA13" s="137"/>
      <c r="BB13" s="138"/>
      <c r="BC13" s="139"/>
      <c r="BD13" s="555"/>
      <c r="BE13" s="555"/>
      <c r="BF13" s="555"/>
      <c r="BG13" s="542"/>
      <c r="BH13" s="542"/>
      <c r="BI13" s="542"/>
      <c r="BJ13" s="542"/>
      <c r="BK13" s="542"/>
      <c r="BL13" s="542"/>
      <c r="BM13" s="542"/>
      <c r="BN13" s="542"/>
      <c r="BO13" s="542"/>
      <c r="BP13" s="609">
        <v>6.4</v>
      </c>
      <c r="BQ13" s="609"/>
      <c r="BR13" s="609"/>
      <c r="BS13" s="609">
        <f t="shared" si="2"/>
        <v>6.4</v>
      </c>
      <c r="BT13" s="609"/>
      <c r="BU13" s="609"/>
      <c r="BV13" s="622">
        <v>1.69</v>
      </c>
      <c r="BW13" s="622"/>
      <c r="BX13" s="622"/>
      <c r="BY13" s="622"/>
      <c r="BZ13" s="622"/>
      <c r="CA13" s="622"/>
      <c r="CB13" s="622"/>
      <c r="CC13" s="136"/>
      <c r="CD13" s="136"/>
      <c r="CE13" s="136"/>
      <c r="CF13" s="136"/>
      <c r="CG13" s="609">
        <f>SUM(BS13:CB13)</f>
        <v>8.09</v>
      </c>
      <c r="CH13" s="609"/>
      <c r="CI13" s="609"/>
      <c r="CJ13" s="609"/>
      <c r="CK13" s="609"/>
      <c r="CL13" s="609"/>
      <c r="CM13" s="609"/>
    </row>
    <row r="14" spans="1:91" s="30" customFormat="1" ht="24" customHeight="1">
      <c r="A14" s="542">
        <v>3</v>
      </c>
      <c r="B14" s="542"/>
      <c r="C14" s="543" t="s">
        <v>311</v>
      </c>
      <c r="D14" s="544"/>
      <c r="E14" s="544"/>
      <c r="F14" s="544"/>
      <c r="G14" s="544"/>
      <c r="H14" s="544"/>
      <c r="I14" s="545"/>
      <c r="J14" s="137"/>
      <c r="K14" s="138"/>
      <c r="L14" s="139"/>
      <c r="M14" s="83"/>
      <c r="N14" s="83"/>
      <c r="O14" s="83"/>
      <c r="P14" s="83"/>
      <c r="Q14" s="134"/>
      <c r="R14" s="556">
        <f t="shared" si="0"/>
        <v>0</v>
      </c>
      <c r="S14" s="556"/>
      <c r="T14" s="556"/>
      <c r="U14" s="137"/>
      <c r="V14" s="138"/>
      <c r="W14" s="139"/>
      <c r="X14" s="83"/>
      <c r="Y14" s="83"/>
      <c r="Z14" s="83"/>
      <c r="AA14" s="83"/>
      <c r="AB14" s="134"/>
      <c r="AC14" s="556">
        <f t="shared" si="1"/>
        <v>0</v>
      </c>
      <c r="AD14" s="542"/>
      <c r="AE14" s="542"/>
      <c r="AF14" s="554">
        <f>'приложение 1.1'!AX19/1.18</f>
        <v>11.38813559322034</v>
      </c>
      <c r="AG14" s="554"/>
      <c r="AH14" s="554"/>
      <c r="AI14" s="554"/>
      <c r="AJ14" s="554"/>
      <c r="AK14" s="554"/>
      <c r="AL14" s="552"/>
      <c r="AM14" s="552"/>
      <c r="AN14" s="552"/>
      <c r="AO14" s="552"/>
      <c r="AP14" s="552"/>
      <c r="AQ14" s="552"/>
      <c r="AR14" s="537"/>
      <c r="AS14" s="537"/>
      <c r="AT14" s="537"/>
      <c r="AU14" s="147"/>
      <c r="AV14" s="146"/>
      <c r="AW14" s="85"/>
      <c r="AX14" s="137"/>
      <c r="AY14" s="137"/>
      <c r="AZ14" s="137"/>
      <c r="BA14" s="137"/>
      <c r="BB14" s="138"/>
      <c r="BC14" s="139"/>
      <c r="BD14" s="555"/>
      <c r="BE14" s="555"/>
      <c r="BF14" s="555"/>
      <c r="BG14" s="542"/>
      <c r="BH14" s="542"/>
      <c r="BI14" s="542"/>
      <c r="BJ14" s="542"/>
      <c r="BK14" s="542"/>
      <c r="BL14" s="542"/>
      <c r="BM14" s="542"/>
      <c r="BN14" s="542"/>
      <c r="BO14" s="542"/>
      <c r="BP14" s="609">
        <v>6.4</v>
      </c>
      <c r="BQ14" s="609"/>
      <c r="BR14" s="609"/>
      <c r="BS14" s="609">
        <f t="shared" si="2"/>
        <v>6.4</v>
      </c>
      <c r="BT14" s="609"/>
      <c r="BU14" s="609"/>
      <c r="BV14" s="622">
        <v>7.038</v>
      </c>
      <c r="BW14" s="622"/>
      <c r="BX14" s="622"/>
      <c r="BY14" s="622"/>
      <c r="BZ14" s="622"/>
      <c r="CA14" s="622"/>
      <c r="CB14" s="622"/>
      <c r="CC14" s="136"/>
      <c r="CD14" s="136"/>
      <c r="CE14" s="136"/>
      <c r="CF14" s="136"/>
      <c r="CG14" s="609">
        <f>BS14+BV14+CC14+CD14+CE14+CF14</f>
        <v>13.438</v>
      </c>
      <c r="CH14" s="609"/>
      <c r="CI14" s="609"/>
      <c r="CJ14" s="609"/>
      <c r="CK14" s="609"/>
      <c r="CL14" s="609"/>
      <c r="CM14" s="609"/>
    </row>
    <row r="15" spans="1:91" s="30" customFormat="1" ht="19.5" customHeight="1">
      <c r="A15" s="542">
        <v>4</v>
      </c>
      <c r="B15" s="542"/>
      <c r="C15" s="543" t="s">
        <v>372</v>
      </c>
      <c r="D15" s="544"/>
      <c r="E15" s="544"/>
      <c r="F15" s="544"/>
      <c r="G15" s="544"/>
      <c r="H15" s="544"/>
      <c r="I15" s="545"/>
      <c r="J15" s="546"/>
      <c r="K15" s="547"/>
      <c r="L15" s="548"/>
      <c r="M15" s="84"/>
      <c r="N15" s="84"/>
      <c r="O15" s="84"/>
      <c r="P15" s="84"/>
      <c r="Q15" s="135"/>
      <c r="R15" s="556">
        <f t="shared" si="0"/>
        <v>0</v>
      </c>
      <c r="S15" s="556"/>
      <c r="T15" s="556"/>
      <c r="U15" s="546"/>
      <c r="V15" s="547"/>
      <c r="W15" s="548"/>
      <c r="X15" s="84"/>
      <c r="Y15" s="84"/>
      <c r="Z15" s="84"/>
      <c r="AA15" s="84"/>
      <c r="AB15" s="135"/>
      <c r="AC15" s="556">
        <f t="shared" si="1"/>
        <v>0</v>
      </c>
      <c r="AD15" s="542"/>
      <c r="AE15" s="542"/>
      <c r="AF15" s="554">
        <f>'приложение 1.1'!AX20/1.18</f>
        <v>11.38813559322034</v>
      </c>
      <c r="AG15" s="554"/>
      <c r="AH15" s="554"/>
      <c r="AI15" s="554"/>
      <c r="AJ15" s="554"/>
      <c r="AK15" s="554"/>
      <c r="AL15" s="552"/>
      <c r="AM15" s="552"/>
      <c r="AN15" s="552"/>
      <c r="AO15" s="552"/>
      <c r="AP15" s="552"/>
      <c r="AQ15" s="552"/>
      <c r="AR15" s="552"/>
      <c r="AS15" s="552"/>
      <c r="AT15" s="552"/>
      <c r="AU15" s="147"/>
      <c r="AV15" s="135"/>
      <c r="AW15" s="85"/>
      <c r="AX15" s="86"/>
      <c r="AY15" s="86"/>
      <c r="AZ15" s="86"/>
      <c r="BA15" s="606"/>
      <c r="BB15" s="607"/>
      <c r="BC15" s="608"/>
      <c r="BD15" s="555"/>
      <c r="BE15" s="555"/>
      <c r="BF15" s="555"/>
      <c r="BG15" s="542"/>
      <c r="BH15" s="542"/>
      <c r="BI15" s="542"/>
      <c r="BJ15" s="542"/>
      <c r="BK15" s="542"/>
      <c r="BL15" s="542"/>
      <c r="BM15" s="542"/>
      <c r="BN15" s="542"/>
      <c r="BO15" s="542"/>
      <c r="BP15" s="609">
        <v>6.4</v>
      </c>
      <c r="BQ15" s="609"/>
      <c r="BR15" s="609"/>
      <c r="BS15" s="609">
        <f t="shared" si="2"/>
        <v>6.4</v>
      </c>
      <c r="BT15" s="609"/>
      <c r="BU15" s="609"/>
      <c r="BV15" s="622">
        <v>7.038</v>
      </c>
      <c r="BW15" s="622"/>
      <c r="BX15" s="622"/>
      <c r="BY15" s="622"/>
      <c r="BZ15" s="622"/>
      <c r="CA15" s="622"/>
      <c r="CB15" s="622"/>
      <c r="CC15" s="136"/>
      <c r="CD15" s="136"/>
      <c r="CE15" s="136"/>
      <c r="CF15" s="136"/>
      <c r="CG15" s="609">
        <f>SUM(BS15:CB15)</f>
        <v>13.438</v>
      </c>
      <c r="CH15" s="609"/>
      <c r="CI15" s="609"/>
      <c r="CJ15" s="609"/>
      <c r="CK15" s="609"/>
      <c r="CL15" s="609"/>
      <c r="CM15" s="609"/>
    </row>
    <row r="16" spans="1:91" s="30" customFormat="1" ht="18.75" customHeight="1">
      <c r="A16" s="542">
        <v>5</v>
      </c>
      <c r="B16" s="542"/>
      <c r="C16" s="543" t="s">
        <v>312</v>
      </c>
      <c r="D16" s="544"/>
      <c r="E16" s="544"/>
      <c r="F16" s="544"/>
      <c r="G16" s="544"/>
      <c r="H16" s="544"/>
      <c r="I16" s="545"/>
      <c r="J16" s="546"/>
      <c r="K16" s="547"/>
      <c r="L16" s="548"/>
      <c r="M16" s="148"/>
      <c r="N16" s="148"/>
      <c r="O16" s="148"/>
      <c r="P16" s="148"/>
      <c r="Q16" s="141"/>
      <c r="R16" s="556">
        <f t="shared" si="0"/>
        <v>0</v>
      </c>
      <c r="S16" s="556"/>
      <c r="T16" s="556"/>
      <c r="U16" s="546"/>
      <c r="V16" s="547"/>
      <c r="W16" s="548"/>
      <c r="X16" s="148"/>
      <c r="Y16" s="148"/>
      <c r="Z16" s="148"/>
      <c r="AA16" s="148"/>
      <c r="AB16" s="141"/>
      <c r="AC16" s="556">
        <f t="shared" si="1"/>
        <v>0</v>
      </c>
      <c r="AD16" s="542"/>
      <c r="AE16" s="542"/>
      <c r="AF16" s="554">
        <f>'приложение 1.1'!AX21/1.18</f>
        <v>11.745762711864407</v>
      </c>
      <c r="AG16" s="554"/>
      <c r="AH16" s="554"/>
      <c r="AI16" s="554"/>
      <c r="AJ16" s="554"/>
      <c r="AK16" s="554"/>
      <c r="AL16" s="546"/>
      <c r="AM16" s="547"/>
      <c r="AN16" s="548"/>
      <c r="AO16" s="546"/>
      <c r="AP16" s="547"/>
      <c r="AQ16" s="548"/>
      <c r="AR16" s="546"/>
      <c r="AS16" s="547"/>
      <c r="AT16" s="548"/>
      <c r="AU16" s="137"/>
      <c r="AV16" s="140"/>
      <c r="AW16" s="140"/>
      <c r="AX16" s="140"/>
      <c r="AY16" s="140"/>
      <c r="AZ16" s="140"/>
      <c r="BA16" s="606"/>
      <c r="BB16" s="607"/>
      <c r="BC16" s="608"/>
      <c r="BD16" s="555"/>
      <c r="BE16" s="555"/>
      <c r="BF16" s="555"/>
      <c r="BG16" s="546"/>
      <c r="BH16" s="547"/>
      <c r="BI16" s="548"/>
      <c r="BJ16" s="546"/>
      <c r="BK16" s="547"/>
      <c r="BL16" s="548"/>
      <c r="BM16" s="546"/>
      <c r="BN16" s="547"/>
      <c r="BO16" s="548"/>
      <c r="BP16" s="539"/>
      <c r="BQ16" s="540"/>
      <c r="BR16" s="541"/>
      <c r="BS16" s="552">
        <f t="shared" si="2"/>
        <v>0</v>
      </c>
      <c r="BT16" s="552"/>
      <c r="BU16" s="552"/>
      <c r="BV16" s="622">
        <v>9.1</v>
      </c>
      <c r="BW16" s="622"/>
      <c r="BX16" s="622"/>
      <c r="BY16" s="622"/>
      <c r="BZ16" s="622"/>
      <c r="CA16" s="622"/>
      <c r="CB16" s="622"/>
      <c r="CC16" s="136"/>
      <c r="CD16" s="136"/>
      <c r="CE16" s="165">
        <v>4.76</v>
      </c>
      <c r="CF16" s="136"/>
      <c r="CG16" s="609">
        <f>BS16+BV16+CC16+CD16+CE16+CF16</f>
        <v>13.86</v>
      </c>
      <c r="CH16" s="609"/>
      <c r="CI16" s="609"/>
      <c r="CJ16" s="609"/>
      <c r="CK16" s="609"/>
      <c r="CL16" s="609"/>
      <c r="CM16" s="609"/>
    </row>
    <row r="17" spans="1:91" s="30" customFormat="1" ht="13.5" customHeight="1">
      <c r="A17" s="542">
        <v>6</v>
      </c>
      <c r="B17" s="542"/>
      <c r="C17" s="543" t="s">
        <v>313</v>
      </c>
      <c r="D17" s="544"/>
      <c r="E17" s="544"/>
      <c r="F17" s="544"/>
      <c r="G17" s="544"/>
      <c r="H17" s="544"/>
      <c r="I17" s="545"/>
      <c r="J17" s="546"/>
      <c r="K17" s="547"/>
      <c r="L17" s="548"/>
      <c r="M17" s="84"/>
      <c r="N17" s="84"/>
      <c r="O17" s="84"/>
      <c r="P17" s="84"/>
      <c r="Q17" s="135"/>
      <c r="R17" s="556">
        <f t="shared" si="0"/>
        <v>0</v>
      </c>
      <c r="S17" s="556"/>
      <c r="T17" s="556"/>
      <c r="U17" s="546"/>
      <c r="V17" s="547"/>
      <c r="W17" s="548"/>
      <c r="X17" s="84"/>
      <c r="Y17" s="84"/>
      <c r="Z17" s="84"/>
      <c r="AA17" s="84"/>
      <c r="AB17" s="135"/>
      <c r="AC17" s="556">
        <f t="shared" si="1"/>
        <v>0</v>
      </c>
      <c r="AD17" s="542"/>
      <c r="AE17" s="542"/>
      <c r="AF17" s="554">
        <f>'приложение 1.1'!AX22/1.18</f>
        <v>11.745762711864407</v>
      </c>
      <c r="AG17" s="554"/>
      <c r="AH17" s="554"/>
      <c r="AI17" s="554"/>
      <c r="AJ17" s="554"/>
      <c r="AK17" s="554"/>
      <c r="AL17" s="552"/>
      <c r="AM17" s="552"/>
      <c r="AN17" s="552"/>
      <c r="AO17" s="552"/>
      <c r="AP17" s="552"/>
      <c r="AQ17" s="552"/>
      <c r="AR17" s="552"/>
      <c r="AS17" s="552"/>
      <c r="AT17" s="552"/>
      <c r="AU17" s="134"/>
      <c r="AV17" s="135"/>
      <c r="AW17" s="135"/>
      <c r="AX17" s="135"/>
      <c r="AY17" s="135"/>
      <c r="AZ17" s="135"/>
      <c r="BA17" s="542"/>
      <c r="BB17" s="542"/>
      <c r="BC17" s="542"/>
      <c r="BD17" s="555"/>
      <c r="BE17" s="555"/>
      <c r="BF17" s="555"/>
      <c r="BG17" s="552"/>
      <c r="BH17" s="552"/>
      <c r="BI17" s="552"/>
      <c r="BJ17" s="552"/>
      <c r="BK17" s="552"/>
      <c r="BL17" s="552"/>
      <c r="BM17" s="552"/>
      <c r="BN17" s="552"/>
      <c r="BO17" s="552"/>
      <c r="BP17" s="542"/>
      <c r="BQ17" s="542"/>
      <c r="BR17" s="542"/>
      <c r="BS17" s="552">
        <f t="shared" si="2"/>
        <v>0</v>
      </c>
      <c r="BT17" s="552"/>
      <c r="BU17" s="552"/>
      <c r="BV17" s="622">
        <v>9.1</v>
      </c>
      <c r="BW17" s="622"/>
      <c r="BX17" s="622"/>
      <c r="BY17" s="622"/>
      <c r="BZ17" s="622"/>
      <c r="CA17" s="622"/>
      <c r="CB17" s="622"/>
      <c r="CC17" s="136"/>
      <c r="CD17" s="136"/>
      <c r="CE17" s="165">
        <v>4.76</v>
      </c>
      <c r="CF17" s="136"/>
      <c r="CG17" s="609">
        <f>BS17+BV17+CC17+CD17+CE17+CF17</f>
        <v>13.86</v>
      </c>
      <c r="CH17" s="609"/>
      <c r="CI17" s="609"/>
      <c r="CJ17" s="609"/>
      <c r="CK17" s="609"/>
      <c r="CL17" s="609"/>
      <c r="CM17" s="609"/>
    </row>
    <row r="18" spans="1:91" s="30" customFormat="1" ht="23.25" customHeight="1">
      <c r="A18" s="542">
        <v>7</v>
      </c>
      <c r="B18" s="542"/>
      <c r="C18" s="543" t="s">
        <v>325</v>
      </c>
      <c r="D18" s="544"/>
      <c r="E18" s="544"/>
      <c r="F18" s="544"/>
      <c r="G18" s="544"/>
      <c r="H18" s="544"/>
      <c r="I18" s="545"/>
      <c r="J18" s="546"/>
      <c r="K18" s="547"/>
      <c r="L18" s="548"/>
      <c r="M18" s="84"/>
      <c r="N18" s="84"/>
      <c r="O18" s="84"/>
      <c r="P18" s="84"/>
      <c r="Q18" s="135"/>
      <c r="R18" s="556">
        <f aca="true" t="shared" si="3" ref="R18:R25">SUM(J18:Q18)</f>
        <v>0</v>
      </c>
      <c r="S18" s="556"/>
      <c r="T18" s="556"/>
      <c r="U18" s="546"/>
      <c r="V18" s="547"/>
      <c r="W18" s="548"/>
      <c r="X18" s="84"/>
      <c r="Y18" s="84"/>
      <c r="Z18" s="84"/>
      <c r="AA18" s="84"/>
      <c r="AB18" s="135"/>
      <c r="AC18" s="556">
        <f aca="true" t="shared" si="4" ref="AC18:AC25">SUM(U18:AB18)</f>
        <v>0</v>
      </c>
      <c r="AD18" s="542"/>
      <c r="AE18" s="542"/>
      <c r="AF18" s="554">
        <f>'приложение 1.1'!AX23/1.18</f>
        <v>0</v>
      </c>
      <c r="AG18" s="554"/>
      <c r="AH18" s="554"/>
      <c r="AI18" s="554"/>
      <c r="AJ18" s="554"/>
      <c r="AK18" s="554"/>
      <c r="AL18" s="552"/>
      <c r="AM18" s="552"/>
      <c r="AN18" s="552"/>
      <c r="AO18" s="552"/>
      <c r="AP18" s="552"/>
      <c r="AQ18" s="552"/>
      <c r="AR18" s="552"/>
      <c r="AS18" s="552"/>
      <c r="AT18" s="552"/>
      <c r="AU18" s="134"/>
      <c r="AV18" s="135"/>
      <c r="AW18" s="135"/>
      <c r="AX18" s="135"/>
      <c r="AY18" s="135"/>
      <c r="AZ18" s="135"/>
      <c r="BA18" s="542"/>
      <c r="BB18" s="542"/>
      <c r="BC18" s="542"/>
      <c r="BD18" s="555"/>
      <c r="BE18" s="555"/>
      <c r="BF18" s="555"/>
      <c r="BG18" s="551"/>
      <c r="BH18" s="551"/>
      <c r="BI18" s="551"/>
      <c r="BJ18" s="551"/>
      <c r="BK18" s="551"/>
      <c r="BL18" s="551"/>
      <c r="BM18" s="552"/>
      <c r="BN18" s="552"/>
      <c r="BO18" s="552"/>
      <c r="BP18" s="542"/>
      <c r="BQ18" s="542"/>
      <c r="BR18" s="542"/>
      <c r="BS18" s="552">
        <f aca="true" t="shared" si="5" ref="BS18:BS25">SUM(BG18,BJ18,BM18,BP18)</f>
        <v>0</v>
      </c>
      <c r="BT18" s="552"/>
      <c r="BU18" s="552"/>
      <c r="BV18" s="555"/>
      <c r="BW18" s="555"/>
      <c r="BX18" s="555"/>
      <c r="BY18" s="555"/>
      <c r="BZ18" s="555"/>
      <c r="CA18" s="555"/>
      <c r="CB18" s="555"/>
      <c r="CC18" s="136"/>
      <c r="CD18" s="136"/>
      <c r="CE18" s="136"/>
      <c r="CF18" s="136"/>
      <c r="CG18" s="542">
        <f aca="true" t="shared" si="6" ref="CG18:CG31">SUM(BS18:CB18)</f>
        <v>0</v>
      </c>
      <c r="CH18" s="542"/>
      <c r="CI18" s="542"/>
      <c r="CJ18" s="542"/>
      <c r="CK18" s="542"/>
      <c r="CL18" s="542"/>
      <c r="CM18" s="542"/>
    </row>
    <row r="19" spans="1:91" s="30" customFormat="1" ht="21.75" customHeight="1">
      <c r="A19" s="542">
        <v>8</v>
      </c>
      <c r="B19" s="542"/>
      <c r="C19" s="543" t="s">
        <v>326</v>
      </c>
      <c r="D19" s="544"/>
      <c r="E19" s="544"/>
      <c r="F19" s="544"/>
      <c r="G19" s="544"/>
      <c r="H19" s="544"/>
      <c r="I19" s="545"/>
      <c r="J19" s="546"/>
      <c r="K19" s="547"/>
      <c r="L19" s="548"/>
      <c r="M19" s="84"/>
      <c r="N19" s="84"/>
      <c r="O19" s="84"/>
      <c r="P19" s="84"/>
      <c r="Q19" s="135"/>
      <c r="R19" s="556">
        <f t="shared" si="3"/>
        <v>0</v>
      </c>
      <c r="S19" s="556"/>
      <c r="T19" s="556"/>
      <c r="U19" s="546"/>
      <c r="V19" s="547"/>
      <c r="W19" s="548"/>
      <c r="X19" s="84"/>
      <c r="Y19" s="84"/>
      <c r="Z19" s="84"/>
      <c r="AA19" s="84"/>
      <c r="AB19" s="135"/>
      <c r="AC19" s="556">
        <f t="shared" si="4"/>
        <v>0</v>
      </c>
      <c r="AD19" s="542"/>
      <c r="AE19" s="542"/>
      <c r="AF19" s="554">
        <f>'приложение 1.1'!AX24/1.18</f>
        <v>0</v>
      </c>
      <c r="AG19" s="554"/>
      <c r="AH19" s="554"/>
      <c r="AI19" s="554"/>
      <c r="AJ19" s="554"/>
      <c r="AK19" s="554"/>
      <c r="AL19" s="552"/>
      <c r="AM19" s="552"/>
      <c r="AN19" s="552"/>
      <c r="AO19" s="552"/>
      <c r="AP19" s="552"/>
      <c r="AQ19" s="552"/>
      <c r="AR19" s="552"/>
      <c r="AS19" s="552"/>
      <c r="AT19" s="552"/>
      <c r="AU19" s="134"/>
      <c r="AV19" s="135"/>
      <c r="AW19" s="135"/>
      <c r="AX19" s="135"/>
      <c r="AY19" s="135"/>
      <c r="AZ19" s="135"/>
      <c r="BA19" s="542"/>
      <c r="BB19" s="542"/>
      <c r="BC19" s="542"/>
      <c r="BD19" s="555"/>
      <c r="BE19" s="555"/>
      <c r="BF19" s="555"/>
      <c r="BG19" s="551"/>
      <c r="BH19" s="551"/>
      <c r="BI19" s="551"/>
      <c r="BJ19" s="551"/>
      <c r="BK19" s="551"/>
      <c r="BL19" s="551"/>
      <c r="BM19" s="552"/>
      <c r="BN19" s="552"/>
      <c r="BO19" s="552"/>
      <c r="BP19" s="542"/>
      <c r="BQ19" s="542"/>
      <c r="BR19" s="542"/>
      <c r="BS19" s="552">
        <f t="shared" si="5"/>
        <v>0</v>
      </c>
      <c r="BT19" s="552"/>
      <c r="BU19" s="552"/>
      <c r="BV19" s="555"/>
      <c r="BW19" s="555"/>
      <c r="BX19" s="555"/>
      <c r="BY19" s="555"/>
      <c r="BZ19" s="555"/>
      <c r="CA19" s="555"/>
      <c r="CB19" s="555"/>
      <c r="CC19" s="136"/>
      <c r="CD19" s="136"/>
      <c r="CE19" s="136"/>
      <c r="CF19" s="136"/>
      <c r="CG19" s="542">
        <f t="shared" si="6"/>
        <v>0</v>
      </c>
      <c r="CH19" s="542"/>
      <c r="CI19" s="542"/>
      <c r="CJ19" s="542"/>
      <c r="CK19" s="542"/>
      <c r="CL19" s="542"/>
      <c r="CM19" s="542"/>
    </row>
    <row r="20" spans="1:91" s="30" customFormat="1" ht="21" customHeight="1">
      <c r="A20" s="542">
        <v>9</v>
      </c>
      <c r="B20" s="542"/>
      <c r="C20" s="543" t="s">
        <v>327</v>
      </c>
      <c r="D20" s="544"/>
      <c r="E20" s="544"/>
      <c r="F20" s="544"/>
      <c r="G20" s="544"/>
      <c r="H20" s="544"/>
      <c r="I20" s="545"/>
      <c r="J20" s="546"/>
      <c r="K20" s="547"/>
      <c r="L20" s="548"/>
      <c r="M20" s="84"/>
      <c r="N20" s="84"/>
      <c r="O20" s="84"/>
      <c r="P20" s="84"/>
      <c r="Q20" s="135"/>
      <c r="R20" s="556">
        <f t="shared" si="3"/>
        <v>0</v>
      </c>
      <c r="S20" s="556"/>
      <c r="T20" s="556"/>
      <c r="U20" s="546"/>
      <c r="V20" s="547"/>
      <c r="W20" s="548"/>
      <c r="X20" s="84"/>
      <c r="Y20" s="84"/>
      <c r="Z20" s="84"/>
      <c r="AA20" s="84"/>
      <c r="AB20" s="135"/>
      <c r="AC20" s="556">
        <f t="shared" si="4"/>
        <v>0</v>
      </c>
      <c r="AD20" s="542"/>
      <c r="AE20" s="542"/>
      <c r="AF20" s="554">
        <f>'приложение 1.1'!AX25/1.18</f>
        <v>0</v>
      </c>
      <c r="AG20" s="554"/>
      <c r="AH20" s="554"/>
      <c r="AI20" s="554"/>
      <c r="AJ20" s="554"/>
      <c r="AK20" s="554"/>
      <c r="AL20" s="552"/>
      <c r="AM20" s="552"/>
      <c r="AN20" s="552"/>
      <c r="AO20" s="552"/>
      <c r="AP20" s="552"/>
      <c r="AQ20" s="552"/>
      <c r="AR20" s="552"/>
      <c r="AS20" s="552"/>
      <c r="AT20" s="552"/>
      <c r="AU20" s="134"/>
      <c r="AV20" s="135"/>
      <c r="AW20" s="135"/>
      <c r="AX20" s="135"/>
      <c r="AY20" s="135"/>
      <c r="AZ20" s="135"/>
      <c r="BA20" s="542"/>
      <c r="BB20" s="542"/>
      <c r="BC20" s="542"/>
      <c r="BD20" s="555"/>
      <c r="BE20" s="555"/>
      <c r="BF20" s="555"/>
      <c r="BG20" s="551"/>
      <c r="BH20" s="551"/>
      <c r="BI20" s="551"/>
      <c r="BJ20" s="551"/>
      <c r="BK20" s="551"/>
      <c r="BL20" s="551"/>
      <c r="BM20" s="552"/>
      <c r="BN20" s="552"/>
      <c r="BO20" s="552"/>
      <c r="BP20" s="542"/>
      <c r="BQ20" s="542"/>
      <c r="BR20" s="542"/>
      <c r="BS20" s="552">
        <f t="shared" si="5"/>
        <v>0</v>
      </c>
      <c r="BT20" s="552"/>
      <c r="BU20" s="552"/>
      <c r="BV20" s="555"/>
      <c r="BW20" s="555"/>
      <c r="BX20" s="555"/>
      <c r="BY20" s="555"/>
      <c r="BZ20" s="555"/>
      <c r="CA20" s="555"/>
      <c r="CB20" s="555"/>
      <c r="CC20" s="136"/>
      <c r="CD20" s="136"/>
      <c r="CE20" s="136"/>
      <c r="CF20" s="136"/>
      <c r="CG20" s="542">
        <f t="shared" si="6"/>
        <v>0</v>
      </c>
      <c r="CH20" s="542"/>
      <c r="CI20" s="542"/>
      <c r="CJ20" s="542"/>
      <c r="CK20" s="542"/>
      <c r="CL20" s="542"/>
      <c r="CM20" s="542"/>
    </row>
    <row r="21" spans="1:91" s="30" customFormat="1" ht="20.25" customHeight="1">
      <c r="A21" s="542">
        <v>10</v>
      </c>
      <c r="B21" s="542"/>
      <c r="C21" s="543" t="s">
        <v>328</v>
      </c>
      <c r="D21" s="544"/>
      <c r="E21" s="544"/>
      <c r="F21" s="544"/>
      <c r="G21" s="544"/>
      <c r="H21" s="544"/>
      <c r="I21" s="545"/>
      <c r="J21" s="546"/>
      <c r="K21" s="547"/>
      <c r="L21" s="548"/>
      <c r="M21" s="84"/>
      <c r="N21" s="84"/>
      <c r="O21" s="84"/>
      <c r="P21" s="84"/>
      <c r="Q21" s="135"/>
      <c r="R21" s="556">
        <f t="shared" si="3"/>
        <v>0</v>
      </c>
      <c r="S21" s="556"/>
      <c r="T21" s="556"/>
      <c r="U21" s="546"/>
      <c r="V21" s="547"/>
      <c r="W21" s="548"/>
      <c r="X21" s="84"/>
      <c r="Y21" s="84"/>
      <c r="Z21" s="84"/>
      <c r="AA21" s="84"/>
      <c r="AB21" s="135"/>
      <c r="AC21" s="556">
        <f t="shared" si="4"/>
        <v>0</v>
      </c>
      <c r="AD21" s="542"/>
      <c r="AE21" s="542"/>
      <c r="AF21" s="554">
        <f>'приложение 1.1'!AX26/1.18</f>
        <v>0</v>
      </c>
      <c r="AG21" s="554"/>
      <c r="AH21" s="554"/>
      <c r="AI21" s="554"/>
      <c r="AJ21" s="554"/>
      <c r="AK21" s="554"/>
      <c r="AL21" s="552"/>
      <c r="AM21" s="552"/>
      <c r="AN21" s="552"/>
      <c r="AO21" s="552"/>
      <c r="AP21" s="552"/>
      <c r="AQ21" s="552"/>
      <c r="AR21" s="552"/>
      <c r="AS21" s="552"/>
      <c r="AT21" s="552"/>
      <c r="AU21" s="134"/>
      <c r="AV21" s="135"/>
      <c r="AW21" s="135"/>
      <c r="AX21" s="135"/>
      <c r="AY21" s="135"/>
      <c r="AZ21" s="135"/>
      <c r="BA21" s="542"/>
      <c r="BB21" s="542"/>
      <c r="BC21" s="542"/>
      <c r="BD21" s="555"/>
      <c r="BE21" s="555"/>
      <c r="BF21" s="555"/>
      <c r="BG21" s="551"/>
      <c r="BH21" s="551"/>
      <c r="BI21" s="551"/>
      <c r="BJ21" s="551"/>
      <c r="BK21" s="551"/>
      <c r="BL21" s="551"/>
      <c r="BM21" s="552"/>
      <c r="BN21" s="552"/>
      <c r="BO21" s="552"/>
      <c r="BP21" s="542"/>
      <c r="BQ21" s="542"/>
      <c r="BR21" s="542"/>
      <c r="BS21" s="552">
        <f t="shared" si="5"/>
        <v>0</v>
      </c>
      <c r="BT21" s="552"/>
      <c r="BU21" s="552"/>
      <c r="BV21" s="555"/>
      <c r="BW21" s="555"/>
      <c r="BX21" s="555"/>
      <c r="BY21" s="555"/>
      <c r="BZ21" s="555"/>
      <c r="CA21" s="555"/>
      <c r="CB21" s="555"/>
      <c r="CC21" s="136"/>
      <c r="CD21" s="136"/>
      <c r="CE21" s="136"/>
      <c r="CF21" s="136"/>
      <c r="CG21" s="542">
        <f t="shared" si="6"/>
        <v>0</v>
      </c>
      <c r="CH21" s="542"/>
      <c r="CI21" s="542"/>
      <c r="CJ21" s="542"/>
      <c r="CK21" s="542"/>
      <c r="CL21" s="542"/>
      <c r="CM21" s="542"/>
    </row>
    <row r="22" spans="1:91" s="30" customFormat="1" ht="20.25" customHeight="1">
      <c r="A22" s="542">
        <v>11</v>
      </c>
      <c r="B22" s="542"/>
      <c r="C22" s="543" t="s">
        <v>329</v>
      </c>
      <c r="D22" s="544"/>
      <c r="E22" s="544"/>
      <c r="F22" s="544"/>
      <c r="G22" s="544"/>
      <c r="H22" s="544"/>
      <c r="I22" s="545"/>
      <c r="J22" s="546"/>
      <c r="K22" s="547"/>
      <c r="L22" s="548"/>
      <c r="M22" s="84"/>
      <c r="N22" s="84"/>
      <c r="O22" s="84"/>
      <c r="P22" s="84"/>
      <c r="Q22" s="135"/>
      <c r="R22" s="556">
        <f t="shared" si="3"/>
        <v>0</v>
      </c>
      <c r="S22" s="556"/>
      <c r="T22" s="556"/>
      <c r="U22" s="546"/>
      <c r="V22" s="547"/>
      <c r="W22" s="548"/>
      <c r="X22" s="84"/>
      <c r="Y22" s="84"/>
      <c r="Z22" s="84"/>
      <c r="AA22" s="84"/>
      <c r="AB22" s="135"/>
      <c r="AC22" s="556">
        <f t="shared" si="4"/>
        <v>0</v>
      </c>
      <c r="AD22" s="542"/>
      <c r="AE22" s="542"/>
      <c r="AF22" s="554">
        <f>'приложение 1.1'!AX27/1.18</f>
        <v>0</v>
      </c>
      <c r="AG22" s="554"/>
      <c r="AH22" s="554"/>
      <c r="AI22" s="554"/>
      <c r="AJ22" s="554"/>
      <c r="AK22" s="554"/>
      <c r="AL22" s="552"/>
      <c r="AM22" s="552"/>
      <c r="AN22" s="552"/>
      <c r="AO22" s="552"/>
      <c r="AP22" s="552"/>
      <c r="AQ22" s="552"/>
      <c r="AR22" s="552"/>
      <c r="AS22" s="552"/>
      <c r="AT22" s="552"/>
      <c r="AU22" s="134"/>
      <c r="AV22" s="135"/>
      <c r="AW22" s="135"/>
      <c r="AX22" s="135"/>
      <c r="AY22" s="135"/>
      <c r="AZ22" s="135"/>
      <c r="BA22" s="542"/>
      <c r="BB22" s="542"/>
      <c r="BC22" s="542"/>
      <c r="BD22" s="555"/>
      <c r="BE22" s="555"/>
      <c r="BF22" s="555"/>
      <c r="BG22" s="551"/>
      <c r="BH22" s="551"/>
      <c r="BI22" s="551"/>
      <c r="BJ22" s="551"/>
      <c r="BK22" s="551"/>
      <c r="BL22" s="551"/>
      <c r="BM22" s="552"/>
      <c r="BN22" s="552"/>
      <c r="BO22" s="552"/>
      <c r="BP22" s="542"/>
      <c r="BQ22" s="542"/>
      <c r="BR22" s="542"/>
      <c r="BS22" s="552">
        <f t="shared" si="5"/>
        <v>0</v>
      </c>
      <c r="BT22" s="552"/>
      <c r="BU22" s="552"/>
      <c r="BV22" s="555"/>
      <c r="BW22" s="555"/>
      <c r="BX22" s="555"/>
      <c r="BY22" s="555"/>
      <c r="BZ22" s="555"/>
      <c r="CA22" s="555"/>
      <c r="CB22" s="555"/>
      <c r="CC22" s="136"/>
      <c r="CD22" s="136"/>
      <c r="CE22" s="136"/>
      <c r="CF22" s="136"/>
      <c r="CG22" s="542">
        <f t="shared" si="6"/>
        <v>0</v>
      </c>
      <c r="CH22" s="542"/>
      <c r="CI22" s="542"/>
      <c r="CJ22" s="542"/>
      <c r="CK22" s="542"/>
      <c r="CL22" s="542"/>
      <c r="CM22" s="542"/>
    </row>
    <row r="23" spans="1:91" s="30" customFormat="1" ht="15.75" customHeight="1">
      <c r="A23" s="542">
        <v>12</v>
      </c>
      <c r="B23" s="542"/>
      <c r="C23" s="543" t="s">
        <v>330</v>
      </c>
      <c r="D23" s="544"/>
      <c r="E23" s="544"/>
      <c r="F23" s="544"/>
      <c r="G23" s="544"/>
      <c r="H23" s="544"/>
      <c r="I23" s="545"/>
      <c r="J23" s="546"/>
      <c r="K23" s="547"/>
      <c r="L23" s="548"/>
      <c r="M23" s="84"/>
      <c r="N23" s="84"/>
      <c r="O23" s="84"/>
      <c r="P23" s="84"/>
      <c r="Q23" s="135"/>
      <c r="R23" s="556">
        <f t="shared" si="3"/>
        <v>0</v>
      </c>
      <c r="S23" s="556"/>
      <c r="T23" s="556"/>
      <c r="U23" s="546"/>
      <c r="V23" s="547"/>
      <c r="W23" s="548"/>
      <c r="X23" s="84"/>
      <c r="Y23" s="84"/>
      <c r="Z23" s="84"/>
      <c r="AA23" s="84"/>
      <c r="AB23" s="135"/>
      <c r="AC23" s="556">
        <f t="shared" si="4"/>
        <v>0</v>
      </c>
      <c r="AD23" s="542"/>
      <c r="AE23" s="542"/>
      <c r="AF23" s="554">
        <f>'приложение 1.1'!AX28/1.18</f>
        <v>0</v>
      </c>
      <c r="AG23" s="554"/>
      <c r="AH23" s="554"/>
      <c r="AI23" s="554"/>
      <c r="AJ23" s="554"/>
      <c r="AK23" s="554"/>
      <c r="AL23" s="552"/>
      <c r="AM23" s="552"/>
      <c r="AN23" s="552"/>
      <c r="AO23" s="552"/>
      <c r="AP23" s="552"/>
      <c r="AQ23" s="552"/>
      <c r="AR23" s="552"/>
      <c r="AS23" s="552"/>
      <c r="AT23" s="552"/>
      <c r="AU23" s="134"/>
      <c r="AV23" s="135"/>
      <c r="AW23" s="135"/>
      <c r="AX23" s="135"/>
      <c r="AY23" s="135"/>
      <c r="AZ23" s="135"/>
      <c r="BA23" s="542"/>
      <c r="BB23" s="542"/>
      <c r="BC23" s="542"/>
      <c r="BD23" s="555"/>
      <c r="BE23" s="555"/>
      <c r="BF23" s="555"/>
      <c r="BG23" s="551"/>
      <c r="BH23" s="551"/>
      <c r="BI23" s="551"/>
      <c r="BJ23" s="551"/>
      <c r="BK23" s="551"/>
      <c r="BL23" s="551"/>
      <c r="BM23" s="552"/>
      <c r="BN23" s="552"/>
      <c r="BO23" s="552"/>
      <c r="BP23" s="542"/>
      <c r="BQ23" s="542"/>
      <c r="BR23" s="542"/>
      <c r="BS23" s="552">
        <f t="shared" si="5"/>
        <v>0</v>
      </c>
      <c r="BT23" s="552"/>
      <c r="BU23" s="552"/>
      <c r="BV23" s="555"/>
      <c r="BW23" s="555"/>
      <c r="BX23" s="555"/>
      <c r="BY23" s="555"/>
      <c r="BZ23" s="555"/>
      <c r="CA23" s="555"/>
      <c r="CB23" s="555"/>
      <c r="CC23" s="136"/>
      <c r="CD23" s="136"/>
      <c r="CE23" s="136"/>
      <c r="CF23" s="136"/>
      <c r="CG23" s="542">
        <f t="shared" si="6"/>
        <v>0</v>
      </c>
      <c r="CH23" s="542"/>
      <c r="CI23" s="542"/>
      <c r="CJ23" s="542"/>
      <c r="CK23" s="542"/>
      <c r="CL23" s="542"/>
      <c r="CM23" s="542"/>
    </row>
    <row r="24" spans="1:91" s="30" customFormat="1" ht="21.75" customHeight="1">
      <c r="A24" s="542">
        <v>13</v>
      </c>
      <c r="B24" s="542"/>
      <c r="C24" s="543" t="s">
        <v>331</v>
      </c>
      <c r="D24" s="544"/>
      <c r="E24" s="544"/>
      <c r="F24" s="544"/>
      <c r="G24" s="544"/>
      <c r="H24" s="544"/>
      <c r="I24" s="545"/>
      <c r="J24" s="546"/>
      <c r="K24" s="547"/>
      <c r="L24" s="548"/>
      <c r="M24" s="84"/>
      <c r="N24" s="84"/>
      <c r="O24" s="84"/>
      <c r="P24" s="84"/>
      <c r="Q24" s="135"/>
      <c r="R24" s="556">
        <f t="shared" si="3"/>
        <v>0</v>
      </c>
      <c r="S24" s="556"/>
      <c r="T24" s="556"/>
      <c r="U24" s="546"/>
      <c r="V24" s="547"/>
      <c r="W24" s="548"/>
      <c r="X24" s="84"/>
      <c r="Y24" s="84"/>
      <c r="Z24" s="84"/>
      <c r="AA24" s="84"/>
      <c r="AB24" s="135"/>
      <c r="AC24" s="556">
        <f t="shared" si="4"/>
        <v>0</v>
      </c>
      <c r="AD24" s="542"/>
      <c r="AE24" s="542"/>
      <c r="AF24" s="554">
        <f>'приложение 1.1'!AX29/1.18</f>
        <v>0</v>
      </c>
      <c r="AG24" s="554"/>
      <c r="AH24" s="554"/>
      <c r="AI24" s="554"/>
      <c r="AJ24" s="554"/>
      <c r="AK24" s="554"/>
      <c r="AL24" s="552"/>
      <c r="AM24" s="552"/>
      <c r="AN24" s="552"/>
      <c r="AO24" s="552"/>
      <c r="AP24" s="552"/>
      <c r="AQ24" s="552"/>
      <c r="AR24" s="552"/>
      <c r="AS24" s="552"/>
      <c r="AT24" s="552"/>
      <c r="AU24" s="134"/>
      <c r="AV24" s="135"/>
      <c r="AW24" s="135"/>
      <c r="AX24" s="135"/>
      <c r="AY24" s="135"/>
      <c r="AZ24" s="135"/>
      <c r="BA24" s="542"/>
      <c r="BB24" s="542"/>
      <c r="BC24" s="542"/>
      <c r="BD24" s="555"/>
      <c r="BE24" s="555"/>
      <c r="BF24" s="555"/>
      <c r="BG24" s="551"/>
      <c r="BH24" s="551"/>
      <c r="BI24" s="551"/>
      <c r="BJ24" s="551"/>
      <c r="BK24" s="551"/>
      <c r="BL24" s="551"/>
      <c r="BM24" s="552"/>
      <c r="BN24" s="552"/>
      <c r="BO24" s="552"/>
      <c r="BP24" s="542"/>
      <c r="BQ24" s="542"/>
      <c r="BR24" s="542"/>
      <c r="BS24" s="552">
        <f t="shared" si="5"/>
        <v>0</v>
      </c>
      <c r="BT24" s="552"/>
      <c r="BU24" s="552"/>
      <c r="BV24" s="555"/>
      <c r="BW24" s="555"/>
      <c r="BX24" s="555"/>
      <c r="BY24" s="555"/>
      <c r="BZ24" s="555"/>
      <c r="CA24" s="555"/>
      <c r="CB24" s="555"/>
      <c r="CC24" s="136"/>
      <c r="CD24" s="136"/>
      <c r="CE24" s="136"/>
      <c r="CF24" s="136"/>
      <c r="CG24" s="542">
        <f t="shared" si="6"/>
        <v>0</v>
      </c>
      <c r="CH24" s="542"/>
      <c r="CI24" s="542"/>
      <c r="CJ24" s="542"/>
      <c r="CK24" s="542"/>
      <c r="CL24" s="542"/>
      <c r="CM24" s="542"/>
    </row>
    <row r="25" spans="1:91" s="30" customFormat="1" ht="20.25" customHeight="1">
      <c r="A25" s="542">
        <v>14</v>
      </c>
      <c r="B25" s="542"/>
      <c r="C25" s="543" t="s">
        <v>332</v>
      </c>
      <c r="D25" s="544"/>
      <c r="E25" s="544"/>
      <c r="F25" s="544"/>
      <c r="G25" s="544"/>
      <c r="H25" s="544"/>
      <c r="I25" s="545"/>
      <c r="J25" s="546"/>
      <c r="K25" s="547"/>
      <c r="L25" s="548"/>
      <c r="M25" s="84"/>
      <c r="N25" s="84"/>
      <c r="O25" s="84"/>
      <c r="P25" s="84"/>
      <c r="Q25" s="135"/>
      <c r="R25" s="556">
        <f t="shared" si="3"/>
        <v>0</v>
      </c>
      <c r="S25" s="556"/>
      <c r="T25" s="556"/>
      <c r="U25" s="546"/>
      <c r="V25" s="547"/>
      <c r="W25" s="548"/>
      <c r="X25" s="84"/>
      <c r="Y25" s="84"/>
      <c r="Z25" s="84"/>
      <c r="AA25" s="84"/>
      <c r="AB25" s="135"/>
      <c r="AC25" s="556">
        <f t="shared" si="4"/>
        <v>0</v>
      </c>
      <c r="AD25" s="542"/>
      <c r="AE25" s="542"/>
      <c r="AF25" s="554">
        <f>'приложение 1.1'!AX30/1.18</f>
        <v>0</v>
      </c>
      <c r="AG25" s="554"/>
      <c r="AH25" s="554"/>
      <c r="AI25" s="554"/>
      <c r="AJ25" s="554"/>
      <c r="AK25" s="554"/>
      <c r="AL25" s="552"/>
      <c r="AM25" s="552"/>
      <c r="AN25" s="552"/>
      <c r="AO25" s="552"/>
      <c r="AP25" s="552"/>
      <c r="AQ25" s="552"/>
      <c r="AR25" s="552"/>
      <c r="AS25" s="552"/>
      <c r="AT25" s="552"/>
      <c r="AU25" s="134"/>
      <c r="AV25" s="135"/>
      <c r="AW25" s="135"/>
      <c r="AX25" s="135"/>
      <c r="AY25" s="135"/>
      <c r="AZ25" s="135"/>
      <c r="BA25" s="542"/>
      <c r="BB25" s="542"/>
      <c r="BC25" s="542"/>
      <c r="BD25" s="555"/>
      <c r="BE25" s="555"/>
      <c r="BF25" s="555"/>
      <c r="BG25" s="551"/>
      <c r="BH25" s="551"/>
      <c r="BI25" s="551"/>
      <c r="BJ25" s="551"/>
      <c r="BK25" s="551"/>
      <c r="BL25" s="551"/>
      <c r="BM25" s="552"/>
      <c r="BN25" s="552"/>
      <c r="BO25" s="552"/>
      <c r="BP25" s="542"/>
      <c r="BQ25" s="542"/>
      <c r="BR25" s="542"/>
      <c r="BS25" s="552">
        <f t="shared" si="5"/>
        <v>0</v>
      </c>
      <c r="BT25" s="552"/>
      <c r="BU25" s="552"/>
      <c r="BV25" s="555"/>
      <c r="BW25" s="555"/>
      <c r="BX25" s="555"/>
      <c r="BY25" s="555"/>
      <c r="BZ25" s="555"/>
      <c r="CA25" s="555"/>
      <c r="CB25" s="555"/>
      <c r="CC25" s="136"/>
      <c r="CD25" s="136"/>
      <c r="CE25" s="136"/>
      <c r="CF25" s="136"/>
      <c r="CG25" s="542">
        <f t="shared" si="6"/>
        <v>0</v>
      </c>
      <c r="CH25" s="542"/>
      <c r="CI25" s="542"/>
      <c r="CJ25" s="542"/>
      <c r="CK25" s="542"/>
      <c r="CL25" s="542"/>
      <c r="CM25" s="542"/>
    </row>
    <row r="26" spans="1:91" s="30" customFormat="1" ht="16.5" customHeight="1">
      <c r="A26" s="542">
        <v>15</v>
      </c>
      <c r="B26" s="542"/>
      <c r="C26" s="543" t="s">
        <v>333</v>
      </c>
      <c r="D26" s="544"/>
      <c r="E26" s="544"/>
      <c r="F26" s="544"/>
      <c r="G26" s="544"/>
      <c r="H26" s="544"/>
      <c r="I26" s="545"/>
      <c r="J26" s="546"/>
      <c r="K26" s="547"/>
      <c r="L26" s="548"/>
      <c r="M26" s="84"/>
      <c r="N26" s="84"/>
      <c r="O26" s="84"/>
      <c r="P26" s="84"/>
      <c r="Q26" s="135"/>
      <c r="R26" s="556">
        <f aca="true" t="shared" si="7" ref="R26:R32">SUM(J26:Q26)</f>
        <v>0</v>
      </c>
      <c r="S26" s="556"/>
      <c r="T26" s="556"/>
      <c r="U26" s="546"/>
      <c r="V26" s="547"/>
      <c r="W26" s="548"/>
      <c r="X26" s="84"/>
      <c r="Y26" s="84"/>
      <c r="Z26" s="84"/>
      <c r="AA26" s="84"/>
      <c r="AB26" s="135"/>
      <c r="AC26" s="556">
        <f aca="true" t="shared" si="8" ref="AC26:AC32">SUM(U26:AB26)</f>
        <v>0</v>
      </c>
      <c r="AD26" s="542"/>
      <c r="AE26" s="542"/>
      <c r="AF26" s="554">
        <f>'приложение 1.1'!AX31/1.18</f>
        <v>0</v>
      </c>
      <c r="AG26" s="554"/>
      <c r="AH26" s="554"/>
      <c r="AI26" s="554"/>
      <c r="AJ26" s="554"/>
      <c r="AK26" s="554"/>
      <c r="AL26" s="552"/>
      <c r="AM26" s="552"/>
      <c r="AN26" s="552"/>
      <c r="AO26" s="552"/>
      <c r="AP26" s="552"/>
      <c r="AQ26" s="552"/>
      <c r="AR26" s="552"/>
      <c r="AS26" s="552"/>
      <c r="AT26" s="552"/>
      <c r="AU26" s="134"/>
      <c r="AV26" s="135"/>
      <c r="AW26" s="135"/>
      <c r="AX26" s="135"/>
      <c r="AY26" s="135"/>
      <c r="AZ26" s="135"/>
      <c r="BA26" s="542"/>
      <c r="BB26" s="542"/>
      <c r="BC26" s="542"/>
      <c r="BD26" s="555"/>
      <c r="BE26" s="555"/>
      <c r="BF26" s="555"/>
      <c r="BG26" s="551"/>
      <c r="BH26" s="551"/>
      <c r="BI26" s="551"/>
      <c r="BJ26" s="551"/>
      <c r="BK26" s="551"/>
      <c r="BL26" s="551"/>
      <c r="BM26" s="552"/>
      <c r="BN26" s="552"/>
      <c r="BO26" s="552"/>
      <c r="BP26" s="542"/>
      <c r="BQ26" s="542"/>
      <c r="BR26" s="542"/>
      <c r="BS26" s="552">
        <f aca="true" t="shared" si="9" ref="BS26:BS32">SUM(BG26,BJ26,BM26,BP26)</f>
        <v>0</v>
      </c>
      <c r="BT26" s="552"/>
      <c r="BU26" s="552"/>
      <c r="BV26" s="555"/>
      <c r="BW26" s="555"/>
      <c r="BX26" s="555"/>
      <c r="BY26" s="555"/>
      <c r="BZ26" s="555"/>
      <c r="CA26" s="555"/>
      <c r="CB26" s="555"/>
      <c r="CC26" s="136"/>
      <c r="CD26" s="136"/>
      <c r="CE26" s="136"/>
      <c r="CF26" s="136"/>
      <c r="CG26" s="542">
        <f t="shared" si="6"/>
        <v>0</v>
      </c>
      <c r="CH26" s="542"/>
      <c r="CI26" s="542"/>
      <c r="CJ26" s="542"/>
      <c r="CK26" s="542"/>
      <c r="CL26" s="542"/>
      <c r="CM26" s="542"/>
    </row>
    <row r="27" spans="1:91" s="30" customFormat="1" ht="12.75" customHeight="1">
      <c r="A27" s="542">
        <v>16</v>
      </c>
      <c r="B27" s="542"/>
      <c r="C27" s="543" t="s">
        <v>334</v>
      </c>
      <c r="D27" s="544"/>
      <c r="E27" s="544"/>
      <c r="F27" s="544"/>
      <c r="G27" s="544"/>
      <c r="H27" s="544"/>
      <c r="I27" s="545"/>
      <c r="J27" s="546"/>
      <c r="K27" s="547"/>
      <c r="L27" s="548"/>
      <c r="M27" s="84"/>
      <c r="N27" s="84"/>
      <c r="O27" s="84"/>
      <c r="P27" s="84"/>
      <c r="Q27" s="135"/>
      <c r="R27" s="556">
        <f t="shared" si="7"/>
        <v>0</v>
      </c>
      <c r="S27" s="556"/>
      <c r="T27" s="556"/>
      <c r="U27" s="546"/>
      <c r="V27" s="547"/>
      <c r="W27" s="548"/>
      <c r="X27" s="84"/>
      <c r="Y27" s="84"/>
      <c r="Z27" s="84"/>
      <c r="AA27" s="84"/>
      <c r="AB27" s="135"/>
      <c r="AC27" s="556">
        <f t="shared" si="8"/>
        <v>0</v>
      </c>
      <c r="AD27" s="542"/>
      <c r="AE27" s="542"/>
      <c r="AF27" s="554">
        <f>'приложение 1.1'!AX32/1.18</f>
        <v>0</v>
      </c>
      <c r="AG27" s="554"/>
      <c r="AH27" s="554"/>
      <c r="AI27" s="554"/>
      <c r="AJ27" s="554"/>
      <c r="AK27" s="554"/>
      <c r="AL27" s="552"/>
      <c r="AM27" s="552"/>
      <c r="AN27" s="552"/>
      <c r="AO27" s="552"/>
      <c r="AP27" s="552"/>
      <c r="AQ27" s="552"/>
      <c r="AR27" s="552"/>
      <c r="AS27" s="552"/>
      <c r="AT27" s="552"/>
      <c r="AU27" s="134"/>
      <c r="AV27" s="135"/>
      <c r="AW27" s="135"/>
      <c r="AX27" s="135"/>
      <c r="AY27" s="135"/>
      <c r="AZ27" s="135"/>
      <c r="BA27" s="542"/>
      <c r="BB27" s="542"/>
      <c r="BC27" s="542"/>
      <c r="BD27" s="555"/>
      <c r="BE27" s="555"/>
      <c r="BF27" s="555"/>
      <c r="BG27" s="551"/>
      <c r="BH27" s="551"/>
      <c r="BI27" s="551"/>
      <c r="BJ27" s="551"/>
      <c r="BK27" s="551"/>
      <c r="BL27" s="551"/>
      <c r="BM27" s="552"/>
      <c r="BN27" s="552"/>
      <c r="BO27" s="552"/>
      <c r="BP27" s="542"/>
      <c r="BQ27" s="542"/>
      <c r="BR27" s="542"/>
      <c r="BS27" s="552">
        <f t="shared" si="9"/>
        <v>0</v>
      </c>
      <c r="BT27" s="552"/>
      <c r="BU27" s="552"/>
      <c r="BV27" s="555"/>
      <c r="BW27" s="555"/>
      <c r="BX27" s="555"/>
      <c r="BY27" s="555"/>
      <c r="BZ27" s="555"/>
      <c r="CA27" s="555"/>
      <c r="CB27" s="555"/>
      <c r="CC27" s="136"/>
      <c r="CD27" s="136"/>
      <c r="CE27" s="136"/>
      <c r="CF27" s="136"/>
      <c r="CG27" s="542">
        <f t="shared" si="6"/>
        <v>0</v>
      </c>
      <c r="CH27" s="542"/>
      <c r="CI27" s="542"/>
      <c r="CJ27" s="542"/>
      <c r="CK27" s="542"/>
      <c r="CL27" s="542"/>
      <c r="CM27" s="542"/>
    </row>
    <row r="28" spans="1:91" s="30" customFormat="1" ht="15.75" customHeight="1">
      <c r="A28" s="542">
        <v>17</v>
      </c>
      <c r="B28" s="542"/>
      <c r="C28" s="543" t="s">
        <v>335</v>
      </c>
      <c r="D28" s="544"/>
      <c r="E28" s="544"/>
      <c r="F28" s="544"/>
      <c r="G28" s="544"/>
      <c r="H28" s="544"/>
      <c r="I28" s="545"/>
      <c r="J28" s="546"/>
      <c r="K28" s="547"/>
      <c r="L28" s="548"/>
      <c r="M28" s="84"/>
      <c r="N28" s="84"/>
      <c r="O28" s="84"/>
      <c r="P28" s="84"/>
      <c r="Q28" s="135"/>
      <c r="R28" s="556">
        <f t="shared" si="7"/>
        <v>0</v>
      </c>
      <c r="S28" s="556"/>
      <c r="T28" s="556"/>
      <c r="U28" s="546"/>
      <c r="V28" s="547"/>
      <c r="W28" s="548"/>
      <c r="X28" s="84"/>
      <c r="Y28" s="84"/>
      <c r="Z28" s="84"/>
      <c r="AA28" s="84"/>
      <c r="AB28" s="135"/>
      <c r="AC28" s="556">
        <f t="shared" si="8"/>
        <v>0</v>
      </c>
      <c r="AD28" s="542"/>
      <c r="AE28" s="542"/>
      <c r="AF28" s="554">
        <f>'приложение 1.1'!AX33/1.18</f>
        <v>0</v>
      </c>
      <c r="AG28" s="554"/>
      <c r="AH28" s="554"/>
      <c r="AI28" s="554"/>
      <c r="AJ28" s="554"/>
      <c r="AK28" s="554"/>
      <c r="AL28" s="552"/>
      <c r="AM28" s="552"/>
      <c r="AN28" s="552"/>
      <c r="AO28" s="552"/>
      <c r="AP28" s="552"/>
      <c r="AQ28" s="552"/>
      <c r="AR28" s="552"/>
      <c r="AS28" s="552"/>
      <c r="AT28" s="552"/>
      <c r="AU28" s="134"/>
      <c r="AV28" s="135"/>
      <c r="AW28" s="135"/>
      <c r="AX28" s="135"/>
      <c r="AY28" s="135"/>
      <c r="AZ28" s="135"/>
      <c r="BA28" s="542"/>
      <c r="BB28" s="542"/>
      <c r="BC28" s="542"/>
      <c r="BD28" s="555"/>
      <c r="BE28" s="555"/>
      <c r="BF28" s="555"/>
      <c r="BG28" s="551"/>
      <c r="BH28" s="551"/>
      <c r="BI28" s="551"/>
      <c r="BJ28" s="551"/>
      <c r="BK28" s="551"/>
      <c r="BL28" s="551"/>
      <c r="BM28" s="552"/>
      <c r="BN28" s="552"/>
      <c r="BO28" s="552"/>
      <c r="BP28" s="542"/>
      <c r="BQ28" s="542"/>
      <c r="BR28" s="542"/>
      <c r="BS28" s="552">
        <f t="shared" si="9"/>
        <v>0</v>
      </c>
      <c r="BT28" s="552"/>
      <c r="BU28" s="552"/>
      <c r="BV28" s="555"/>
      <c r="BW28" s="555"/>
      <c r="BX28" s="555"/>
      <c r="BY28" s="555"/>
      <c r="BZ28" s="555"/>
      <c r="CA28" s="555"/>
      <c r="CB28" s="555"/>
      <c r="CC28" s="136"/>
      <c r="CD28" s="136"/>
      <c r="CE28" s="136"/>
      <c r="CF28" s="136"/>
      <c r="CG28" s="542">
        <f t="shared" si="6"/>
        <v>0</v>
      </c>
      <c r="CH28" s="542"/>
      <c r="CI28" s="542"/>
      <c r="CJ28" s="542"/>
      <c r="CK28" s="542"/>
      <c r="CL28" s="542"/>
      <c r="CM28" s="542"/>
    </row>
    <row r="29" spans="1:91" s="30" customFormat="1" ht="15" customHeight="1">
      <c r="A29" s="542">
        <v>18</v>
      </c>
      <c r="B29" s="542"/>
      <c r="C29" s="543" t="s">
        <v>336</v>
      </c>
      <c r="D29" s="544"/>
      <c r="E29" s="544"/>
      <c r="F29" s="544"/>
      <c r="G29" s="544"/>
      <c r="H29" s="544"/>
      <c r="I29" s="545"/>
      <c r="J29" s="546"/>
      <c r="K29" s="547"/>
      <c r="L29" s="548"/>
      <c r="M29" s="84"/>
      <c r="N29" s="84"/>
      <c r="O29" s="84"/>
      <c r="P29" s="84"/>
      <c r="Q29" s="135"/>
      <c r="R29" s="556">
        <f t="shared" si="7"/>
        <v>0</v>
      </c>
      <c r="S29" s="556"/>
      <c r="T29" s="556"/>
      <c r="U29" s="546"/>
      <c r="V29" s="547"/>
      <c r="W29" s="548"/>
      <c r="X29" s="84"/>
      <c r="Y29" s="84"/>
      <c r="Z29" s="84"/>
      <c r="AA29" s="84"/>
      <c r="AB29" s="135"/>
      <c r="AC29" s="556">
        <f t="shared" si="8"/>
        <v>0</v>
      </c>
      <c r="AD29" s="542"/>
      <c r="AE29" s="542"/>
      <c r="AF29" s="554">
        <f>'приложение 1.1'!AX34/1.18</f>
        <v>0</v>
      </c>
      <c r="AG29" s="554"/>
      <c r="AH29" s="554"/>
      <c r="AI29" s="554"/>
      <c r="AJ29" s="554"/>
      <c r="AK29" s="554"/>
      <c r="AL29" s="552"/>
      <c r="AM29" s="552"/>
      <c r="AN29" s="552"/>
      <c r="AO29" s="552"/>
      <c r="AP29" s="552"/>
      <c r="AQ29" s="552"/>
      <c r="AR29" s="552"/>
      <c r="AS29" s="552"/>
      <c r="AT29" s="552"/>
      <c r="AU29" s="134"/>
      <c r="AV29" s="135"/>
      <c r="AW29" s="135"/>
      <c r="AX29" s="135"/>
      <c r="AY29" s="135"/>
      <c r="AZ29" s="135"/>
      <c r="BA29" s="542"/>
      <c r="BB29" s="542"/>
      <c r="BC29" s="542"/>
      <c r="BD29" s="555"/>
      <c r="BE29" s="555"/>
      <c r="BF29" s="555"/>
      <c r="BG29" s="551"/>
      <c r="BH29" s="551"/>
      <c r="BI29" s="551"/>
      <c r="BJ29" s="551"/>
      <c r="BK29" s="551"/>
      <c r="BL29" s="551"/>
      <c r="BM29" s="552"/>
      <c r="BN29" s="552"/>
      <c r="BO29" s="552"/>
      <c r="BP29" s="542"/>
      <c r="BQ29" s="542"/>
      <c r="BR29" s="542"/>
      <c r="BS29" s="552">
        <f t="shared" si="9"/>
        <v>0</v>
      </c>
      <c r="BT29" s="552"/>
      <c r="BU29" s="552"/>
      <c r="BV29" s="555"/>
      <c r="BW29" s="555"/>
      <c r="BX29" s="555"/>
      <c r="BY29" s="555"/>
      <c r="BZ29" s="555"/>
      <c r="CA29" s="555"/>
      <c r="CB29" s="555"/>
      <c r="CC29" s="136"/>
      <c r="CD29" s="136"/>
      <c r="CE29" s="136"/>
      <c r="CF29" s="136"/>
      <c r="CG29" s="542">
        <f t="shared" si="6"/>
        <v>0</v>
      </c>
      <c r="CH29" s="542"/>
      <c r="CI29" s="542"/>
      <c r="CJ29" s="542"/>
      <c r="CK29" s="542"/>
      <c r="CL29" s="542"/>
      <c r="CM29" s="542"/>
    </row>
    <row r="30" spans="1:91" s="30" customFormat="1" ht="14.25" customHeight="1">
      <c r="A30" s="542">
        <v>19</v>
      </c>
      <c r="B30" s="542"/>
      <c r="C30" s="543" t="s">
        <v>337</v>
      </c>
      <c r="D30" s="544"/>
      <c r="E30" s="544"/>
      <c r="F30" s="544"/>
      <c r="G30" s="544"/>
      <c r="H30" s="544"/>
      <c r="I30" s="545"/>
      <c r="J30" s="546"/>
      <c r="K30" s="547"/>
      <c r="L30" s="548"/>
      <c r="M30" s="84"/>
      <c r="N30" s="84"/>
      <c r="O30" s="84"/>
      <c r="P30" s="84"/>
      <c r="Q30" s="135"/>
      <c r="R30" s="556">
        <f t="shared" si="7"/>
        <v>0</v>
      </c>
      <c r="S30" s="556"/>
      <c r="T30" s="556"/>
      <c r="U30" s="546"/>
      <c r="V30" s="547"/>
      <c r="W30" s="548"/>
      <c r="X30" s="84"/>
      <c r="Y30" s="84"/>
      <c r="Z30" s="84"/>
      <c r="AA30" s="84"/>
      <c r="AB30" s="135"/>
      <c r="AC30" s="556">
        <f t="shared" si="8"/>
        <v>0</v>
      </c>
      <c r="AD30" s="542"/>
      <c r="AE30" s="542"/>
      <c r="AF30" s="554">
        <f>'приложение 1.1'!AX35/1.18</f>
        <v>0</v>
      </c>
      <c r="AG30" s="554"/>
      <c r="AH30" s="554"/>
      <c r="AI30" s="554"/>
      <c r="AJ30" s="554"/>
      <c r="AK30" s="554"/>
      <c r="AL30" s="552"/>
      <c r="AM30" s="552"/>
      <c r="AN30" s="552"/>
      <c r="AO30" s="552"/>
      <c r="AP30" s="552"/>
      <c r="AQ30" s="552"/>
      <c r="AR30" s="552"/>
      <c r="AS30" s="552"/>
      <c r="AT30" s="552"/>
      <c r="AU30" s="134"/>
      <c r="AV30" s="135"/>
      <c r="AW30" s="135"/>
      <c r="AX30" s="135"/>
      <c r="AY30" s="135"/>
      <c r="AZ30" s="135"/>
      <c r="BA30" s="542"/>
      <c r="BB30" s="542"/>
      <c r="BC30" s="542"/>
      <c r="BD30" s="555"/>
      <c r="BE30" s="555"/>
      <c r="BF30" s="555"/>
      <c r="BG30" s="551"/>
      <c r="BH30" s="551"/>
      <c r="BI30" s="551"/>
      <c r="BJ30" s="551"/>
      <c r="BK30" s="551"/>
      <c r="BL30" s="551"/>
      <c r="BM30" s="552"/>
      <c r="BN30" s="552"/>
      <c r="BO30" s="552"/>
      <c r="BP30" s="542"/>
      <c r="BQ30" s="542"/>
      <c r="BR30" s="542"/>
      <c r="BS30" s="552">
        <f t="shared" si="9"/>
        <v>0</v>
      </c>
      <c r="BT30" s="552"/>
      <c r="BU30" s="552"/>
      <c r="BV30" s="555"/>
      <c r="BW30" s="555"/>
      <c r="BX30" s="555"/>
      <c r="BY30" s="555"/>
      <c r="BZ30" s="555"/>
      <c r="CA30" s="555"/>
      <c r="CB30" s="555"/>
      <c r="CC30" s="136"/>
      <c r="CD30" s="136"/>
      <c r="CE30" s="136"/>
      <c r="CF30" s="136"/>
      <c r="CG30" s="542">
        <f t="shared" si="6"/>
        <v>0</v>
      </c>
      <c r="CH30" s="542"/>
      <c r="CI30" s="542"/>
      <c r="CJ30" s="542"/>
      <c r="CK30" s="542"/>
      <c r="CL30" s="542"/>
      <c r="CM30" s="542"/>
    </row>
    <row r="31" spans="1:91" s="30" customFormat="1" ht="15.75" customHeight="1">
      <c r="A31" s="542">
        <v>20</v>
      </c>
      <c r="B31" s="542"/>
      <c r="C31" s="543" t="s">
        <v>338</v>
      </c>
      <c r="D31" s="544"/>
      <c r="E31" s="544"/>
      <c r="F31" s="544"/>
      <c r="G31" s="544"/>
      <c r="H31" s="544"/>
      <c r="I31" s="545"/>
      <c r="J31" s="546"/>
      <c r="K31" s="547"/>
      <c r="L31" s="548"/>
      <c r="M31" s="84"/>
      <c r="N31" s="84"/>
      <c r="O31" s="84"/>
      <c r="P31" s="84"/>
      <c r="Q31" s="135"/>
      <c r="R31" s="556">
        <f t="shared" si="7"/>
        <v>0</v>
      </c>
      <c r="S31" s="556"/>
      <c r="T31" s="556"/>
      <c r="U31" s="546"/>
      <c r="V31" s="547"/>
      <c r="W31" s="548"/>
      <c r="X31" s="84"/>
      <c r="Y31" s="84"/>
      <c r="Z31" s="84"/>
      <c r="AA31" s="84"/>
      <c r="AB31" s="135"/>
      <c r="AC31" s="556">
        <f t="shared" si="8"/>
        <v>0</v>
      </c>
      <c r="AD31" s="542"/>
      <c r="AE31" s="542"/>
      <c r="AF31" s="554">
        <f>'приложение 1.1'!AX36/1.18</f>
        <v>0</v>
      </c>
      <c r="AG31" s="554"/>
      <c r="AH31" s="554"/>
      <c r="AI31" s="554"/>
      <c r="AJ31" s="554"/>
      <c r="AK31" s="554"/>
      <c r="AL31" s="552"/>
      <c r="AM31" s="552"/>
      <c r="AN31" s="552"/>
      <c r="AO31" s="552"/>
      <c r="AP31" s="552"/>
      <c r="AQ31" s="552"/>
      <c r="AR31" s="552"/>
      <c r="AS31" s="552"/>
      <c r="AT31" s="552"/>
      <c r="AU31" s="134"/>
      <c r="AV31" s="135"/>
      <c r="AW31" s="135"/>
      <c r="AX31" s="135"/>
      <c r="AY31" s="135"/>
      <c r="AZ31" s="135"/>
      <c r="BA31" s="542"/>
      <c r="BB31" s="542"/>
      <c r="BC31" s="542"/>
      <c r="BD31" s="555"/>
      <c r="BE31" s="555"/>
      <c r="BF31" s="555"/>
      <c r="BG31" s="551"/>
      <c r="BH31" s="551"/>
      <c r="BI31" s="551"/>
      <c r="BJ31" s="551"/>
      <c r="BK31" s="551"/>
      <c r="BL31" s="551"/>
      <c r="BM31" s="552"/>
      <c r="BN31" s="552"/>
      <c r="BO31" s="552"/>
      <c r="BP31" s="542"/>
      <c r="BQ31" s="542"/>
      <c r="BR31" s="542"/>
      <c r="BS31" s="552">
        <f t="shared" si="9"/>
        <v>0</v>
      </c>
      <c r="BT31" s="552"/>
      <c r="BU31" s="552"/>
      <c r="BV31" s="555"/>
      <c r="BW31" s="555"/>
      <c r="BX31" s="555"/>
      <c r="BY31" s="555"/>
      <c r="BZ31" s="555"/>
      <c r="CA31" s="555"/>
      <c r="CB31" s="555"/>
      <c r="CC31" s="136"/>
      <c r="CD31" s="136"/>
      <c r="CE31" s="136"/>
      <c r="CF31" s="136"/>
      <c r="CG31" s="542">
        <f t="shared" si="6"/>
        <v>0</v>
      </c>
      <c r="CH31" s="542"/>
      <c r="CI31" s="542"/>
      <c r="CJ31" s="542"/>
      <c r="CK31" s="542"/>
      <c r="CL31" s="542"/>
      <c r="CM31" s="542"/>
    </row>
    <row r="32" spans="1:91" s="30" customFormat="1" ht="15.75" customHeight="1">
      <c r="A32" s="542">
        <v>21</v>
      </c>
      <c r="B32" s="542"/>
      <c r="C32" s="543" t="s">
        <v>314</v>
      </c>
      <c r="D32" s="544"/>
      <c r="E32" s="544"/>
      <c r="F32" s="544"/>
      <c r="G32" s="544"/>
      <c r="H32" s="544"/>
      <c r="I32" s="545"/>
      <c r="J32" s="546"/>
      <c r="K32" s="547"/>
      <c r="L32" s="548"/>
      <c r="M32" s="84"/>
      <c r="N32" s="84"/>
      <c r="O32" s="84"/>
      <c r="P32" s="84"/>
      <c r="Q32" s="135"/>
      <c r="R32" s="556">
        <f t="shared" si="7"/>
        <v>0</v>
      </c>
      <c r="S32" s="556"/>
      <c r="T32" s="556"/>
      <c r="U32" s="546"/>
      <c r="V32" s="547"/>
      <c r="W32" s="548"/>
      <c r="X32" s="84"/>
      <c r="Y32" s="84"/>
      <c r="Z32" s="84"/>
      <c r="AA32" s="84"/>
      <c r="AB32" s="135"/>
      <c r="AC32" s="556">
        <f t="shared" si="8"/>
        <v>0</v>
      </c>
      <c r="AD32" s="542"/>
      <c r="AE32" s="542"/>
      <c r="AF32" s="554">
        <f>'приложение 1.1'!AX37/1.18</f>
        <v>0.2822033898305085</v>
      </c>
      <c r="AG32" s="554"/>
      <c r="AH32" s="554"/>
      <c r="AI32" s="554"/>
      <c r="AJ32" s="554"/>
      <c r="AK32" s="554"/>
      <c r="AL32" s="552"/>
      <c r="AM32" s="552"/>
      <c r="AN32" s="552"/>
      <c r="AO32" s="552"/>
      <c r="AP32" s="552"/>
      <c r="AQ32" s="552"/>
      <c r="AR32" s="552"/>
      <c r="AS32" s="552"/>
      <c r="AT32" s="552"/>
      <c r="AU32" s="134"/>
      <c r="AV32" s="135"/>
      <c r="AW32" s="135"/>
      <c r="AX32" s="135"/>
      <c r="AY32" s="135"/>
      <c r="AZ32" s="135"/>
      <c r="BA32" s="542"/>
      <c r="BB32" s="542"/>
      <c r="BC32" s="542"/>
      <c r="BD32" s="555"/>
      <c r="BE32" s="555"/>
      <c r="BF32" s="555"/>
      <c r="BG32" s="551"/>
      <c r="BH32" s="551"/>
      <c r="BI32" s="551"/>
      <c r="BJ32" s="551"/>
      <c r="BK32" s="551"/>
      <c r="BL32" s="551"/>
      <c r="BM32" s="552"/>
      <c r="BN32" s="552"/>
      <c r="BO32" s="552"/>
      <c r="BP32" s="542"/>
      <c r="BQ32" s="542"/>
      <c r="BR32" s="542"/>
      <c r="BS32" s="552">
        <f t="shared" si="9"/>
        <v>0</v>
      </c>
      <c r="BT32" s="552"/>
      <c r="BU32" s="552"/>
      <c r="BV32" s="555"/>
      <c r="BW32" s="555"/>
      <c r="BX32" s="555"/>
      <c r="BY32" s="555"/>
      <c r="BZ32" s="555"/>
      <c r="CA32" s="555"/>
      <c r="CB32" s="555"/>
      <c r="CC32" s="136">
        <v>0.333</v>
      </c>
      <c r="CD32" s="136"/>
      <c r="CE32" s="136"/>
      <c r="CF32" s="136"/>
      <c r="CG32" s="542">
        <f>CC32</f>
        <v>0.333</v>
      </c>
      <c r="CH32" s="542"/>
      <c r="CI32" s="542"/>
      <c r="CJ32" s="542"/>
      <c r="CK32" s="542"/>
      <c r="CL32" s="542"/>
      <c r="CM32" s="542"/>
    </row>
    <row r="33" spans="1:91" s="30" customFormat="1" ht="19.5" customHeight="1">
      <c r="A33" s="542">
        <v>22</v>
      </c>
      <c r="B33" s="542"/>
      <c r="C33" s="543" t="s">
        <v>296</v>
      </c>
      <c r="D33" s="544"/>
      <c r="E33" s="544"/>
      <c r="F33" s="544"/>
      <c r="G33" s="544"/>
      <c r="H33" s="544"/>
      <c r="I33" s="545"/>
      <c r="J33" s="546"/>
      <c r="K33" s="547"/>
      <c r="L33" s="548"/>
      <c r="M33" s="84"/>
      <c r="N33" s="84"/>
      <c r="O33" s="84"/>
      <c r="P33" s="84"/>
      <c r="Q33" s="135"/>
      <c r="R33" s="556">
        <f aca="true" t="shared" si="10" ref="R33:R42">SUM(J33:Q33)</f>
        <v>0</v>
      </c>
      <c r="S33" s="556"/>
      <c r="T33" s="556"/>
      <c r="U33" s="546"/>
      <c r="V33" s="547"/>
      <c r="W33" s="548"/>
      <c r="X33" s="84"/>
      <c r="Y33" s="84"/>
      <c r="Z33" s="84"/>
      <c r="AA33" s="84"/>
      <c r="AB33" s="135"/>
      <c r="AC33" s="556">
        <f aca="true" t="shared" si="11" ref="AC33:AC42">SUM(U33:AB33)</f>
        <v>0</v>
      </c>
      <c r="AD33" s="542"/>
      <c r="AE33" s="542"/>
      <c r="AF33" s="554">
        <f>'приложение 1.1'!AX38/1.18</f>
        <v>2.5677966101694913</v>
      </c>
      <c r="AG33" s="554"/>
      <c r="AH33" s="554"/>
      <c r="AI33" s="554"/>
      <c r="AJ33" s="554"/>
      <c r="AK33" s="554"/>
      <c r="AL33" s="552"/>
      <c r="AM33" s="552"/>
      <c r="AN33" s="552"/>
      <c r="AO33" s="552"/>
      <c r="AP33" s="552"/>
      <c r="AQ33" s="552"/>
      <c r="AR33" s="552"/>
      <c r="AS33" s="552"/>
      <c r="AT33" s="552"/>
      <c r="AU33" s="134"/>
      <c r="AV33" s="135"/>
      <c r="AW33" s="135"/>
      <c r="AX33" s="135"/>
      <c r="AY33" s="135"/>
      <c r="AZ33" s="135"/>
      <c r="BA33" s="542"/>
      <c r="BB33" s="542"/>
      <c r="BC33" s="542"/>
      <c r="BD33" s="555"/>
      <c r="BE33" s="555"/>
      <c r="BF33" s="555"/>
      <c r="BG33" s="551"/>
      <c r="BH33" s="551"/>
      <c r="BI33" s="551"/>
      <c r="BJ33" s="551"/>
      <c r="BK33" s="551"/>
      <c r="BL33" s="551"/>
      <c r="BM33" s="552"/>
      <c r="BN33" s="552"/>
      <c r="BO33" s="552"/>
      <c r="BP33" s="542"/>
      <c r="BQ33" s="542"/>
      <c r="BR33" s="542"/>
      <c r="BS33" s="552">
        <f aca="true" t="shared" si="12" ref="BS33:BS42">SUM(BG33,BJ33,BM33,BP33)</f>
        <v>0</v>
      </c>
      <c r="BT33" s="552"/>
      <c r="BU33" s="552"/>
      <c r="BV33" s="555"/>
      <c r="BW33" s="555"/>
      <c r="BX33" s="555"/>
      <c r="BY33" s="555"/>
      <c r="BZ33" s="555"/>
      <c r="CA33" s="555"/>
      <c r="CB33" s="555"/>
      <c r="CC33" s="136"/>
      <c r="CD33" s="136"/>
      <c r="CE33" s="136">
        <v>3.03</v>
      </c>
      <c r="CF33" s="136"/>
      <c r="CG33" s="542">
        <f>CE33</f>
        <v>3.03</v>
      </c>
      <c r="CH33" s="542"/>
      <c r="CI33" s="542"/>
      <c r="CJ33" s="542"/>
      <c r="CK33" s="542"/>
      <c r="CL33" s="542"/>
      <c r="CM33" s="542"/>
    </row>
    <row r="34" spans="1:91" s="30" customFormat="1" ht="20.25" customHeight="1">
      <c r="A34" s="542">
        <v>23</v>
      </c>
      <c r="B34" s="542"/>
      <c r="C34" s="543" t="s">
        <v>297</v>
      </c>
      <c r="D34" s="544"/>
      <c r="E34" s="544"/>
      <c r="F34" s="544"/>
      <c r="G34" s="544"/>
      <c r="H34" s="544"/>
      <c r="I34" s="545"/>
      <c r="J34" s="546"/>
      <c r="K34" s="547"/>
      <c r="L34" s="548"/>
      <c r="M34" s="84"/>
      <c r="N34" s="84"/>
      <c r="O34" s="84"/>
      <c r="P34" s="84"/>
      <c r="Q34" s="135"/>
      <c r="R34" s="556">
        <f t="shared" si="10"/>
        <v>0</v>
      </c>
      <c r="S34" s="556"/>
      <c r="T34" s="556"/>
      <c r="U34" s="546"/>
      <c r="V34" s="547"/>
      <c r="W34" s="548"/>
      <c r="X34" s="84"/>
      <c r="Y34" s="84"/>
      <c r="Z34" s="84"/>
      <c r="AA34" s="84"/>
      <c r="AB34" s="135"/>
      <c r="AC34" s="556">
        <f t="shared" si="11"/>
        <v>0</v>
      </c>
      <c r="AD34" s="542"/>
      <c r="AE34" s="542"/>
      <c r="AF34" s="554">
        <f>'приложение 1.1'!AX39/1.18</f>
        <v>3.1610169491525424</v>
      </c>
      <c r="AG34" s="554"/>
      <c r="AH34" s="554"/>
      <c r="AI34" s="554"/>
      <c r="AJ34" s="554"/>
      <c r="AK34" s="554"/>
      <c r="AL34" s="552"/>
      <c r="AM34" s="552"/>
      <c r="AN34" s="552"/>
      <c r="AO34" s="552"/>
      <c r="AP34" s="552"/>
      <c r="AQ34" s="552"/>
      <c r="AR34" s="552"/>
      <c r="AS34" s="552"/>
      <c r="AT34" s="552"/>
      <c r="AU34" s="134"/>
      <c r="AV34" s="135"/>
      <c r="AW34" s="135"/>
      <c r="AX34" s="135"/>
      <c r="AY34" s="135"/>
      <c r="AZ34" s="135"/>
      <c r="BA34" s="542"/>
      <c r="BB34" s="542"/>
      <c r="BC34" s="542"/>
      <c r="BD34" s="555"/>
      <c r="BE34" s="555"/>
      <c r="BF34" s="555"/>
      <c r="BG34" s="551"/>
      <c r="BH34" s="551"/>
      <c r="BI34" s="551"/>
      <c r="BJ34" s="551"/>
      <c r="BK34" s="551"/>
      <c r="BL34" s="551"/>
      <c r="BM34" s="552"/>
      <c r="BN34" s="552"/>
      <c r="BO34" s="552"/>
      <c r="BP34" s="542"/>
      <c r="BQ34" s="542"/>
      <c r="BR34" s="542"/>
      <c r="BS34" s="552">
        <f t="shared" si="12"/>
        <v>0</v>
      </c>
      <c r="BT34" s="552"/>
      <c r="BU34" s="552"/>
      <c r="BV34" s="555"/>
      <c r="BW34" s="555"/>
      <c r="BX34" s="555"/>
      <c r="BY34" s="555"/>
      <c r="BZ34" s="555"/>
      <c r="CA34" s="555"/>
      <c r="CB34" s="555"/>
      <c r="CC34" s="136"/>
      <c r="CD34" s="136"/>
      <c r="CE34" s="136">
        <v>3.73</v>
      </c>
      <c r="CF34" s="136"/>
      <c r="CG34" s="542">
        <f>CE34</f>
        <v>3.73</v>
      </c>
      <c r="CH34" s="542"/>
      <c r="CI34" s="542"/>
      <c r="CJ34" s="542"/>
      <c r="CK34" s="542"/>
      <c r="CL34" s="542"/>
      <c r="CM34" s="542"/>
    </row>
    <row r="35" spans="1:91" s="30" customFormat="1" ht="18" customHeight="1">
      <c r="A35" s="542">
        <v>24</v>
      </c>
      <c r="B35" s="542"/>
      <c r="C35" s="543" t="s">
        <v>293</v>
      </c>
      <c r="D35" s="544"/>
      <c r="E35" s="544"/>
      <c r="F35" s="544"/>
      <c r="G35" s="544"/>
      <c r="H35" s="544"/>
      <c r="I35" s="545"/>
      <c r="J35" s="546"/>
      <c r="K35" s="547"/>
      <c r="L35" s="548"/>
      <c r="M35" s="84"/>
      <c r="N35" s="84"/>
      <c r="O35" s="84"/>
      <c r="P35" s="84"/>
      <c r="Q35" s="135"/>
      <c r="R35" s="556">
        <f t="shared" si="10"/>
        <v>0</v>
      </c>
      <c r="S35" s="556"/>
      <c r="T35" s="556"/>
      <c r="U35" s="546"/>
      <c r="V35" s="547"/>
      <c r="W35" s="548"/>
      <c r="X35" s="84"/>
      <c r="Y35" s="84"/>
      <c r="Z35" s="84"/>
      <c r="AA35" s="84"/>
      <c r="AB35" s="135"/>
      <c r="AC35" s="556">
        <f t="shared" si="11"/>
        <v>0</v>
      </c>
      <c r="AD35" s="542"/>
      <c r="AE35" s="542"/>
      <c r="AF35" s="554">
        <f>'приложение 1.1'!AX40/1.2</f>
        <v>7.330833333333334</v>
      </c>
      <c r="AG35" s="554"/>
      <c r="AH35" s="554"/>
      <c r="AI35" s="554"/>
      <c r="AJ35" s="554"/>
      <c r="AK35" s="554"/>
      <c r="AL35" s="552"/>
      <c r="AM35" s="552"/>
      <c r="AN35" s="552"/>
      <c r="AO35" s="552"/>
      <c r="AP35" s="552"/>
      <c r="AQ35" s="552"/>
      <c r="AR35" s="552"/>
      <c r="AS35" s="552"/>
      <c r="AT35" s="552"/>
      <c r="AU35" s="134"/>
      <c r="AV35" s="135"/>
      <c r="AW35" s="135"/>
      <c r="AX35" s="135"/>
      <c r="AY35" s="135"/>
      <c r="AZ35" s="135"/>
      <c r="BA35" s="542"/>
      <c r="BB35" s="542"/>
      <c r="BC35" s="542"/>
      <c r="BD35" s="555"/>
      <c r="BE35" s="555"/>
      <c r="BF35" s="555"/>
      <c r="BG35" s="551"/>
      <c r="BH35" s="551"/>
      <c r="BI35" s="551"/>
      <c r="BJ35" s="551"/>
      <c r="BK35" s="551"/>
      <c r="BL35" s="551"/>
      <c r="BM35" s="552"/>
      <c r="BN35" s="552"/>
      <c r="BO35" s="552"/>
      <c r="BP35" s="542"/>
      <c r="BQ35" s="542"/>
      <c r="BR35" s="542"/>
      <c r="BS35" s="552">
        <f t="shared" si="12"/>
        <v>0</v>
      </c>
      <c r="BT35" s="552"/>
      <c r="BU35" s="552"/>
      <c r="BV35" s="555"/>
      <c r="BW35" s="555"/>
      <c r="BX35" s="555"/>
      <c r="BY35" s="555"/>
      <c r="BZ35" s="555"/>
      <c r="CA35" s="555"/>
      <c r="CB35" s="555"/>
      <c r="CC35" s="136"/>
      <c r="CD35" s="136"/>
      <c r="CE35" s="136"/>
      <c r="CF35" s="136">
        <v>8.797</v>
      </c>
      <c r="CG35" s="542">
        <f>CF35</f>
        <v>8.797</v>
      </c>
      <c r="CH35" s="542"/>
      <c r="CI35" s="542"/>
      <c r="CJ35" s="542"/>
      <c r="CK35" s="542"/>
      <c r="CL35" s="542"/>
      <c r="CM35" s="542"/>
    </row>
    <row r="36" spans="1:91" s="30" customFormat="1" ht="18.75" customHeight="1">
      <c r="A36" s="542">
        <v>25</v>
      </c>
      <c r="B36" s="542"/>
      <c r="C36" s="543" t="s">
        <v>341</v>
      </c>
      <c r="D36" s="544"/>
      <c r="E36" s="544"/>
      <c r="F36" s="544"/>
      <c r="G36" s="544"/>
      <c r="H36" s="544"/>
      <c r="I36" s="545"/>
      <c r="J36" s="546"/>
      <c r="K36" s="547"/>
      <c r="L36" s="548"/>
      <c r="M36" s="84"/>
      <c r="N36" s="84"/>
      <c r="O36" s="84"/>
      <c r="P36" s="84"/>
      <c r="Q36" s="135"/>
      <c r="R36" s="556">
        <f t="shared" si="10"/>
        <v>0</v>
      </c>
      <c r="S36" s="556"/>
      <c r="T36" s="556"/>
      <c r="U36" s="546"/>
      <c r="V36" s="547"/>
      <c r="W36" s="548"/>
      <c r="X36" s="84"/>
      <c r="Y36" s="84"/>
      <c r="Z36" s="84"/>
      <c r="AA36" s="84"/>
      <c r="AB36" s="135"/>
      <c r="AC36" s="556">
        <f t="shared" si="11"/>
        <v>0</v>
      </c>
      <c r="AD36" s="542"/>
      <c r="AE36" s="542"/>
      <c r="AF36" s="554">
        <f>'приложение 1.1'!AX41/1.18</f>
        <v>4.101694915254237</v>
      </c>
      <c r="AG36" s="554"/>
      <c r="AH36" s="554"/>
      <c r="AI36" s="554"/>
      <c r="AJ36" s="554"/>
      <c r="AK36" s="554"/>
      <c r="AL36" s="552"/>
      <c r="AM36" s="552"/>
      <c r="AN36" s="552"/>
      <c r="AO36" s="552"/>
      <c r="AP36" s="552"/>
      <c r="AQ36" s="552"/>
      <c r="AR36" s="552"/>
      <c r="AS36" s="552"/>
      <c r="AT36" s="552"/>
      <c r="AU36" s="134"/>
      <c r="AV36" s="135"/>
      <c r="AW36" s="135"/>
      <c r="AX36" s="135"/>
      <c r="AY36" s="135"/>
      <c r="AZ36" s="135"/>
      <c r="BA36" s="542"/>
      <c r="BB36" s="542"/>
      <c r="BC36" s="542"/>
      <c r="BD36" s="555"/>
      <c r="BE36" s="555"/>
      <c r="BF36" s="555"/>
      <c r="BG36" s="551"/>
      <c r="BH36" s="551"/>
      <c r="BI36" s="551"/>
      <c r="BJ36" s="551"/>
      <c r="BK36" s="551"/>
      <c r="BL36" s="551"/>
      <c r="BM36" s="552"/>
      <c r="BN36" s="552"/>
      <c r="BO36" s="552"/>
      <c r="BP36" s="542"/>
      <c r="BQ36" s="542"/>
      <c r="BR36" s="542"/>
      <c r="BS36" s="552">
        <f t="shared" si="12"/>
        <v>0</v>
      </c>
      <c r="BT36" s="552"/>
      <c r="BU36" s="552"/>
      <c r="BV36" s="555"/>
      <c r="BW36" s="555"/>
      <c r="BX36" s="555"/>
      <c r="BY36" s="555"/>
      <c r="BZ36" s="555"/>
      <c r="CA36" s="555"/>
      <c r="CB36" s="555"/>
      <c r="CC36" s="136"/>
      <c r="CD36" s="136">
        <v>4.84</v>
      </c>
      <c r="CE36" s="136"/>
      <c r="CF36" s="136"/>
      <c r="CG36" s="542">
        <f>CD36</f>
        <v>4.84</v>
      </c>
      <c r="CH36" s="542"/>
      <c r="CI36" s="542"/>
      <c r="CJ36" s="542"/>
      <c r="CK36" s="542"/>
      <c r="CL36" s="542"/>
      <c r="CM36" s="542"/>
    </row>
    <row r="37" spans="1:91" s="30" customFormat="1" ht="15.75" customHeight="1">
      <c r="A37" s="542">
        <v>26</v>
      </c>
      <c r="B37" s="542"/>
      <c r="C37" s="543" t="s">
        <v>317</v>
      </c>
      <c r="D37" s="544"/>
      <c r="E37" s="544"/>
      <c r="F37" s="544"/>
      <c r="G37" s="544"/>
      <c r="H37" s="544"/>
      <c r="I37" s="545"/>
      <c r="J37" s="546"/>
      <c r="K37" s="547"/>
      <c r="L37" s="548"/>
      <c r="M37" s="84"/>
      <c r="N37" s="84"/>
      <c r="O37" s="84"/>
      <c r="P37" s="84"/>
      <c r="Q37" s="135"/>
      <c r="R37" s="556">
        <f t="shared" si="10"/>
        <v>0</v>
      </c>
      <c r="S37" s="556"/>
      <c r="T37" s="556"/>
      <c r="U37" s="546"/>
      <c r="V37" s="547"/>
      <c r="W37" s="548"/>
      <c r="X37" s="84"/>
      <c r="Y37" s="84"/>
      <c r="Z37" s="84"/>
      <c r="AA37" s="84"/>
      <c r="AB37" s="135"/>
      <c r="AC37" s="556">
        <f t="shared" si="11"/>
        <v>0</v>
      </c>
      <c r="AD37" s="542"/>
      <c r="AE37" s="542"/>
      <c r="AF37" s="554">
        <f>'приложение 1.1'!AX44/1.18</f>
        <v>1.514406779661017</v>
      </c>
      <c r="AG37" s="554"/>
      <c r="AH37" s="554"/>
      <c r="AI37" s="554"/>
      <c r="AJ37" s="554"/>
      <c r="AK37" s="554"/>
      <c r="AL37" s="552"/>
      <c r="AM37" s="552"/>
      <c r="AN37" s="552"/>
      <c r="AO37" s="552"/>
      <c r="AP37" s="552"/>
      <c r="AQ37" s="552"/>
      <c r="AR37" s="552"/>
      <c r="AS37" s="552"/>
      <c r="AT37" s="552"/>
      <c r="AU37" s="134"/>
      <c r="AV37" s="135"/>
      <c r="AW37" s="135"/>
      <c r="AX37" s="135"/>
      <c r="AY37" s="135"/>
      <c r="AZ37" s="135"/>
      <c r="BA37" s="542"/>
      <c r="BB37" s="542"/>
      <c r="BC37" s="542"/>
      <c r="BD37" s="555"/>
      <c r="BE37" s="555"/>
      <c r="BF37" s="555"/>
      <c r="BG37" s="551"/>
      <c r="BH37" s="551"/>
      <c r="BI37" s="551"/>
      <c r="BJ37" s="551"/>
      <c r="BK37" s="551"/>
      <c r="BL37" s="551"/>
      <c r="BM37" s="552"/>
      <c r="BN37" s="552"/>
      <c r="BO37" s="552"/>
      <c r="BP37" s="542"/>
      <c r="BQ37" s="542"/>
      <c r="BR37" s="542"/>
      <c r="BS37" s="552">
        <f t="shared" si="12"/>
        <v>0</v>
      </c>
      <c r="BT37" s="552"/>
      <c r="BU37" s="552"/>
      <c r="BV37" s="555"/>
      <c r="BW37" s="555"/>
      <c r="BX37" s="555"/>
      <c r="BY37" s="555"/>
      <c r="BZ37" s="555"/>
      <c r="CA37" s="555"/>
      <c r="CB37" s="555"/>
      <c r="CC37" s="136">
        <v>1.787</v>
      </c>
      <c r="CD37" s="136"/>
      <c r="CE37" s="136"/>
      <c r="CF37" s="136"/>
      <c r="CG37" s="542">
        <f>CC37</f>
        <v>1.787</v>
      </c>
      <c r="CH37" s="542"/>
      <c r="CI37" s="542"/>
      <c r="CJ37" s="542"/>
      <c r="CK37" s="542"/>
      <c r="CL37" s="542"/>
      <c r="CM37" s="542"/>
    </row>
    <row r="38" spans="1:91" s="30" customFormat="1" ht="16.5" customHeight="1">
      <c r="A38" s="542">
        <v>27</v>
      </c>
      <c r="B38" s="542"/>
      <c r="C38" s="543" t="s">
        <v>318</v>
      </c>
      <c r="D38" s="544"/>
      <c r="E38" s="544"/>
      <c r="F38" s="544"/>
      <c r="G38" s="544"/>
      <c r="H38" s="544"/>
      <c r="I38" s="545"/>
      <c r="J38" s="546"/>
      <c r="K38" s="547"/>
      <c r="L38" s="548"/>
      <c r="M38" s="84"/>
      <c r="N38" s="84"/>
      <c r="O38" s="84"/>
      <c r="P38" s="84"/>
      <c r="Q38" s="135"/>
      <c r="R38" s="556">
        <f t="shared" si="10"/>
        <v>0</v>
      </c>
      <c r="S38" s="556"/>
      <c r="T38" s="556"/>
      <c r="U38" s="546"/>
      <c r="V38" s="547"/>
      <c r="W38" s="548"/>
      <c r="X38" s="84"/>
      <c r="Y38" s="84"/>
      <c r="Z38" s="84"/>
      <c r="AA38" s="84"/>
      <c r="AB38" s="135"/>
      <c r="AC38" s="556">
        <f t="shared" si="11"/>
        <v>0</v>
      </c>
      <c r="AD38" s="542"/>
      <c r="AE38" s="542"/>
      <c r="AF38" s="554">
        <f>'приложение 1.1'!AX45/1.18</f>
        <v>0.17711864406779662</v>
      </c>
      <c r="AG38" s="554"/>
      <c r="AH38" s="554"/>
      <c r="AI38" s="554"/>
      <c r="AJ38" s="554"/>
      <c r="AK38" s="554"/>
      <c r="AL38" s="552"/>
      <c r="AM38" s="552"/>
      <c r="AN38" s="552"/>
      <c r="AO38" s="552"/>
      <c r="AP38" s="552"/>
      <c r="AQ38" s="552"/>
      <c r="AR38" s="552"/>
      <c r="AS38" s="552"/>
      <c r="AT38" s="552"/>
      <c r="AU38" s="134"/>
      <c r="AV38" s="135"/>
      <c r="AW38" s="135"/>
      <c r="AX38" s="135"/>
      <c r="AY38" s="135"/>
      <c r="AZ38" s="135"/>
      <c r="BA38" s="542"/>
      <c r="BB38" s="542"/>
      <c r="BC38" s="542"/>
      <c r="BD38" s="555"/>
      <c r="BE38" s="555"/>
      <c r="BF38" s="555"/>
      <c r="BG38" s="551"/>
      <c r="BH38" s="551"/>
      <c r="BI38" s="551"/>
      <c r="BJ38" s="551"/>
      <c r="BK38" s="551"/>
      <c r="BL38" s="551"/>
      <c r="BM38" s="552"/>
      <c r="BN38" s="552"/>
      <c r="BO38" s="552"/>
      <c r="BP38" s="542"/>
      <c r="BQ38" s="542"/>
      <c r="BR38" s="542"/>
      <c r="BS38" s="552">
        <f t="shared" si="12"/>
        <v>0</v>
      </c>
      <c r="BT38" s="552"/>
      <c r="BU38" s="552"/>
      <c r="BV38" s="555"/>
      <c r="BW38" s="555"/>
      <c r="BX38" s="555"/>
      <c r="BY38" s="555"/>
      <c r="BZ38" s="555"/>
      <c r="CA38" s="555"/>
      <c r="CB38" s="555"/>
      <c r="CC38" s="136">
        <v>0.209</v>
      </c>
      <c r="CD38" s="136"/>
      <c r="CE38" s="136"/>
      <c r="CF38" s="136"/>
      <c r="CG38" s="542">
        <f>CC38</f>
        <v>0.209</v>
      </c>
      <c r="CH38" s="542"/>
      <c r="CI38" s="542"/>
      <c r="CJ38" s="542"/>
      <c r="CK38" s="542"/>
      <c r="CL38" s="542"/>
      <c r="CM38" s="542"/>
    </row>
    <row r="39" spans="1:91" s="30" customFormat="1" ht="24" customHeight="1">
      <c r="A39" s="542">
        <v>28</v>
      </c>
      <c r="B39" s="542"/>
      <c r="C39" s="543" t="s">
        <v>319</v>
      </c>
      <c r="D39" s="544"/>
      <c r="E39" s="544"/>
      <c r="F39" s="544"/>
      <c r="G39" s="544"/>
      <c r="H39" s="544"/>
      <c r="I39" s="545"/>
      <c r="J39" s="546"/>
      <c r="K39" s="547"/>
      <c r="L39" s="548"/>
      <c r="M39" s="84"/>
      <c r="N39" s="84"/>
      <c r="O39" s="84"/>
      <c r="P39" s="84"/>
      <c r="Q39" s="135"/>
      <c r="R39" s="556">
        <f t="shared" si="10"/>
        <v>0</v>
      </c>
      <c r="S39" s="556"/>
      <c r="T39" s="556"/>
      <c r="U39" s="546"/>
      <c r="V39" s="547"/>
      <c r="W39" s="548"/>
      <c r="X39" s="84"/>
      <c r="Y39" s="84"/>
      <c r="Z39" s="84"/>
      <c r="AA39" s="84"/>
      <c r="AB39" s="135"/>
      <c r="AC39" s="556">
        <f t="shared" si="11"/>
        <v>0</v>
      </c>
      <c r="AD39" s="542"/>
      <c r="AE39" s="542"/>
      <c r="AF39" s="554">
        <f>'приложение 1.1'!AX46/1.18</f>
        <v>0.9237288135593221</v>
      </c>
      <c r="AG39" s="554"/>
      <c r="AH39" s="554"/>
      <c r="AI39" s="554"/>
      <c r="AJ39" s="554"/>
      <c r="AK39" s="554"/>
      <c r="AL39" s="552"/>
      <c r="AM39" s="552"/>
      <c r="AN39" s="552"/>
      <c r="AO39" s="552"/>
      <c r="AP39" s="552"/>
      <c r="AQ39" s="552"/>
      <c r="AR39" s="552"/>
      <c r="AS39" s="552"/>
      <c r="AT39" s="552"/>
      <c r="AU39" s="134"/>
      <c r="AV39" s="135"/>
      <c r="AW39" s="135"/>
      <c r="AX39" s="135"/>
      <c r="AY39" s="135"/>
      <c r="AZ39" s="135"/>
      <c r="BA39" s="542"/>
      <c r="BB39" s="542"/>
      <c r="BC39" s="542"/>
      <c r="BD39" s="555"/>
      <c r="BE39" s="555"/>
      <c r="BF39" s="555"/>
      <c r="BG39" s="551"/>
      <c r="BH39" s="551"/>
      <c r="BI39" s="551"/>
      <c r="BJ39" s="551"/>
      <c r="BK39" s="551"/>
      <c r="BL39" s="551"/>
      <c r="BM39" s="552"/>
      <c r="BN39" s="552"/>
      <c r="BO39" s="552"/>
      <c r="BP39" s="542"/>
      <c r="BQ39" s="542"/>
      <c r="BR39" s="542"/>
      <c r="BS39" s="552">
        <f t="shared" si="12"/>
        <v>0</v>
      </c>
      <c r="BT39" s="552"/>
      <c r="BU39" s="552"/>
      <c r="BV39" s="555">
        <v>1.09</v>
      </c>
      <c r="BW39" s="555"/>
      <c r="BX39" s="555"/>
      <c r="BY39" s="555"/>
      <c r="BZ39" s="555"/>
      <c r="CA39" s="555"/>
      <c r="CB39" s="555"/>
      <c r="CC39" s="136"/>
      <c r="CD39" s="136"/>
      <c r="CE39" s="136"/>
      <c r="CF39" s="136"/>
      <c r="CG39" s="542">
        <f>BV39</f>
        <v>1.09</v>
      </c>
      <c r="CH39" s="542"/>
      <c r="CI39" s="542"/>
      <c r="CJ39" s="542"/>
      <c r="CK39" s="542"/>
      <c r="CL39" s="542"/>
      <c r="CM39" s="542"/>
    </row>
    <row r="40" spans="1:91" s="30" customFormat="1" ht="24" customHeight="1">
      <c r="A40" s="542">
        <v>29</v>
      </c>
      <c r="B40" s="542"/>
      <c r="C40" s="543" t="s">
        <v>269</v>
      </c>
      <c r="D40" s="544"/>
      <c r="E40" s="544"/>
      <c r="F40" s="544"/>
      <c r="G40" s="544"/>
      <c r="H40" s="544"/>
      <c r="I40" s="545"/>
      <c r="J40" s="546"/>
      <c r="K40" s="547"/>
      <c r="L40" s="548"/>
      <c r="M40" s="84"/>
      <c r="N40" s="84"/>
      <c r="O40" s="84"/>
      <c r="P40" s="84"/>
      <c r="Q40" s="135"/>
      <c r="R40" s="556">
        <f t="shared" si="10"/>
        <v>0</v>
      </c>
      <c r="S40" s="556"/>
      <c r="T40" s="556"/>
      <c r="U40" s="546"/>
      <c r="V40" s="547"/>
      <c r="W40" s="548"/>
      <c r="X40" s="84"/>
      <c r="Y40" s="84"/>
      <c r="Z40" s="84"/>
      <c r="AA40" s="84"/>
      <c r="AB40" s="135"/>
      <c r="AC40" s="556">
        <f t="shared" si="11"/>
        <v>0</v>
      </c>
      <c r="AD40" s="542"/>
      <c r="AE40" s="542"/>
      <c r="AF40" s="554">
        <v>3.35</v>
      </c>
      <c r="AG40" s="554"/>
      <c r="AH40" s="554"/>
      <c r="AI40" s="554"/>
      <c r="AJ40" s="554"/>
      <c r="AK40" s="554"/>
      <c r="AL40" s="552"/>
      <c r="AM40" s="552"/>
      <c r="AN40" s="552"/>
      <c r="AO40" s="552"/>
      <c r="AP40" s="552"/>
      <c r="AQ40" s="552"/>
      <c r="AR40" s="552"/>
      <c r="AS40" s="552"/>
      <c r="AT40" s="552"/>
      <c r="AU40" s="134"/>
      <c r="AV40" s="135"/>
      <c r="AW40" s="135"/>
      <c r="AX40" s="135"/>
      <c r="AY40" s="135"/>
      <c r="AZ40" s="135"/>
      <c r="BA40" s="542"/>
      <c r="BB40" s="542"/>
      <c r="BC40" s="542"/>
      <c r="BD40" s="555"/>
      <c r="BE40" s="555"/>
      <c r="BF40" s="555"/>
      <c r="BG40" s="551"/>
      <c r="BH40" s="551"/>
      <c r="BI40" s="551"/>
      <c r="BJ40" s="551"/>
      <c r="BK40" s="551"/>
      <c r="BL40" s="551"/>
      <c r="BM40" s="552"/>
      <c r="BN40" s="552"/>
      <c r="BO40" s="552"/>
      <c r="BP40" s="542"/>
      <c r="BQ40" s="542"/>
      <c r="BR40" s="542"/>
      <c r="BS40" s="552">
        <f t="shared" si="12"/>
        <v>0</v>
      </c>
      <c r="BT40" s="552"/>
      <c r="BU40" s="552"/>
      <c r="BV40" s="555"/>
      <c r="BW40" s="555"/>
      <c r="BX40" s="555"/>
      <c r="BY40" s="555"/>
      <c r="BZ40" s="555"/>
      <c r="CA40" s="555"/>
      <c r="CB40" s="555"/>
      <c r="CC40" s="136"/>
      <c r="CD40" s="136"/>
      <c r="CE40" s="136">
        <v>0.776</v>
      </c>
      <c r="CF40" s="165">
        <v>3.232</v>
      </c>
      <c r="CG40" s="542">
        <f>CE40+CF40</f>
        <v>4.008</v>
      </c>
      <c r="CH40" s="542"/>
      <c r="CI40" s="542"/>
      <c r="CJ40" s="542"/>
      <c r="CK40" s="542"/>
      <c r="CL40" s="542"/>
      <c r="CM40" s="542"/>
    </row>
    <row r="41" spans="1:91" s="30" customFormat="1" ht="24" customHeight="1">
      <c r="A41" s="536">
        <v>30</v>
      </c>
      <c r="B41" s="536"/>
      <c r="C41" s="543" t="s">
        <v>339</v>
      </c>
      <c r="D41" s="544"/>
      <c r="E41" s="544"/>
      <c r="F41" s="544"/>
      <c r="G41" s="544"/>
      <c r="H41" s="544"/>
      <c r="I41" s="545"/>
      <c r="J41" s="546"/>
      <c r="K41" s="547"/>
      <c r="L41" s="548"/>
      <c r="M41" s="142"/>
      <c r="N41" s="142"/>
      <c r="O41" s="142"/>
      <c r="P41" s="142"/>
      <c r="Q41" s="148"/>
      <c r="R41" s="549">
        <f t="shared" si="10"/>
        <v>0</v>
      </c>
      <c r="S41" s="549"/>
      <c r="T41" s="549"/>
      <c r="U41" s="546"/>
      <c r="V41" s="547"/>
      <c r="W41" s="548"/>
      <c r="X41" s="142"/>
      <c r="Y41" s="142"/>
      <c r="Z41" s="142"/>
      <c r="AA41" s="142"/>
      <c r="AB41" s="148"/>
      <c r="AC41" s="549">
        <f t="shared" si="11"/>
        <v>0</v>
      </c>
      <c r="AD41" s="536"/>
      <c r="AE41" s="536"/>
      <c r="AF41" s="550">
        <f>'приложение 1.1'!AX50/1.18</f>
        <v>0</v>
      </c>
      <c r="AG41" s="550"/>
      <c r="AH41" s="550"/>
      <c r="AI41" s="550"/>
      <c r="AJ41" s="550"/>
      <c r="AK41" s="550"/>
      <c r="AL41" s="537"/>
      <c r="AM41" s="537"/>
      <c r="AN41" s="537"/>
      <c r="AO41" s="537"/>
      <c r="AP41" s="537"/>
      <c r="AQ41" s="537"/>
      <c r="AR41" s="537"/>
      <c r="AS41" s="537"/>
      <c r="AT41" s="537"/>
      <c r="AU41" s="146"/>
      <c r="AV41" s="148"/>
      <c r="AW41" s="148"/>
      <c r="AX41" s="148"/>
      <c r="AY41" s="148"/>
      <c r="AZ41" s="148"/>
      <c r="BA41" s="536"/>
      <c r="BB41" s="536"/>
      <c r="BC41" s="536"/>
      <c r="BD41" s="538"/>
      <c r="BE41" s="538"/>
      <c r="BF41" s="538"/>
      <c r="BG41" s="553"/>
      <c r="BH41" s="553"/>
      <c r="BI41" s="553"/>
      <c r="BJ41" s="553"/>
      <c r="BK41" s="553"/>
      <c r="BL41" s="553"/>
      <c r="BM41" s="537"/>
      <c r="BN41" s="537"/>
      <c r="BO41" s="537"/>
      <c r="BP41" s="536"/>
      <c r="BQ41" s="536"/>
      <c r="BR41" s="536"/>
      <c r="BS41" s="537">
        <f t="shared" si="12"/>
        <v>0</v>
      </c>
      <c r="BT41" s="537"/>
      <c r="BU41" s="537"/>
      <c r="BV41" s="538"/>
      <c r="BW41" s="538"/>
      <c r="BX41" s="538"/>
      <c r="BY41" s="538"/>
      <c r="BZ41" s="538"/>
      <c r="CA41" s="538"/>
      <c r="CB41" s="538"/>
      <c r="CC41" s="145"/>
      <c r="CD41" s="145"/>
      <c r="CE41" s="145"/>
      <c r="CF41" s="145"/>
      <c r="CG41" s="536">
        <f>CE41+CF41</f>
        <v>0</v>
      </c>
      <c r="CH41" s="536"/>
      <c r="CI41" s="536"/>
      <c r="CJ41" s="536"/>
      <c r="CK41" s="536"/>
      <c r="CL41" s="536"/>
      <c r="CM41" s="536"/>
    </row>
    <row r="42" spans="1:91" s="30" customFormat="1" ht="24" customHeight="1">
      <c r="A42" s="542">
        <v>31</v>
      </c>
      <c r="B42" s="542"/>
      <c r="C42" s="543" t="s">
        <v>340</v>
      </c>
      <c r="D42" s="544"/>
      <c r="E42" s="544"/>
      <c r="F42" s="544"/>
      <c r="G42" s="544"/>
      <c r="H42" s="544"/>
      <c r="I42" s="545"/>
      <c r="J42" s="546"/>
      <c r="K42" s="547"/>
      <c r="L42" s="548"/>
      <c r="M42" s="84"/>
      <c r="N42" s="84"/>
      <c r="O42" s="84"/>
      <c r="P42" s="84"/>
      <c r="Q42" s="135"/>
      <c r="R42" s="556">
        <f t="shared" si="10"/>
        <v>0</v>
      </c>
      <c r="S42" s="556"/>
      <c r="T42" s="556"/>
      <c r="U42" s="546"/>
      <c r="V42" s="547"/>
      <c r="W42" s="548"/>
      <c r="X42" s="84"/>
      <c r="Y42" s="84"/>
      <c r="Z42" s="84"/>
      <c r="AA42" s="84"/>
      <c r="AB42" s="135"/>
      <c r="AC42" s="556">
        <f t="shared" si="11"/>
        <v>0</v>
      </c>
      <c r="AD42" s="542"/>
      <c r="AE42" s="542"/>
      <c r="AF42" s="554">
        <f>'приложение 1.1'!AX51/1.18</f>
        <v>0</v>
      </c>
      <c r="AG42" s="554"/>
      <c r="AH42" s="554"/>
      <c r="AI42" s="554"/>
      <c r="AJ42" s="554"/>
      <c r="AK42" s="554"/>
      <c r="AL42" s="552"/>
      <c r="AM42" s="552"/>
      <c r="AN42" s="552"/>
      <c r="AO42" s="552"/>
      <c r="AP42" s="552"/>
      <c r="AQ42" s="552"/>
      <c r="AR42" s="552"/>
      <c r="AS42" s="552"/>
      <c r="AT42" s="552"/>
      <c r="AU42" s="134"/>
      <c r="AV42" s="135"/>
      <c r="AW42" s="135"/>
      <c r="AX42" s="135"/>
      <c r="AY42" s="135"/>
      <c r="AZ42" s="135"/>
      <c r="BA42" s="542"/>
      <c r="BB42" s="542"/>
      <c r="BC42" s="542"/>
      <c r="BD42" s="555"/>
      <c r="BE42" s="555"/>
      <c r="BF42" s="555"/>
      <c r="BG42" s="551"/>
      <c r="BH42" s="551"/>
      <c r="BI42" s="551"/>
      <c r="BJ42" s="551"/>
      <c r="BK42" s="551"/>
      <c r="BL42" s="551"/>
      <c r="BM42" s="552"/>
      <c r="BN42" s="552"/>
      <c r="BO42" s="552"/>
      <c r="BP42" s="542"/>
      <c r="BQ42" s="542"/>
      <c r="BR42" s="542"/>
      <c r="BS42" s="552">
        <f t="shared" si="12"/>
        <v>0</v>
      </c>
      <c r="BT42" s="552"/>
      <c r="BU42" s="552"/>
      <c r="BV42" s="538"/>
      <c r="BW42" s="538"/>
      <c r="BX42" s="538"/>
      <c r="BY42" s="538"/>
      <c r="BZ42" s="538"/>
      <c r="CA42" s="538"/>
      <c r="CB42" s="538"/>
      <c r="CC42" s="145"/>
      <c r="CD42" s="145"/>
      <c r="CE42" s="145"/>
      <c r="CF42" s="145"/>
      <c r="CG42" s="536">
        <f>SUM(BS42:CB42)</f>
        <v>0</v>
      </c>
      <c r="CH42" s="536"/>
      <c r="CI42" s="536"/>
      <c r="CJ42" s="536"/>
      <c r="CK42" s="536"/>
      <c r="CL42" s="536"/>
      <c r="CM42" s="536"/>
    </row>
    <row r="43" spans="3:91" s="30" customFormat="1" ht="16.5" customHeight="1">
      <c r="C43" s="39"/>
      <c r="D43" s="39"/>
      <c r="E43" s="39"/>
      <c r="F43" s="39"/>
      <c r="G43" s="39"/>
      <c r="H43" s="39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568">
        <f>SUM(AF12:AK42)</f>
        <v>83.38846045197741</v>
      </c>
      <c r="AG43" s="568"/>
      <c r="AH43" s="568"/>
      <c r="AI43" s="568"/>
      <c r="AJ43" s="568"/>
      <c r="AK43" s="568"/>
      <c r="AL43" s="535"/>
      <c r="AM43" s="535"/>
      <c r="AN43" s="535"/>
      <c r="AO43" s="40"/>
      <c r="AP43" s="40"/>
      <c r="AQ43" s="40"/>
      <c r="AR43" s="40"/>
      <c r="AS43" s="40"/>
      <c r="AT43" s="40"/>
      <c r="AV43" s="40"/>
      <c r="AW43" s="40"/>
      <c r="AX43" s="40"/>
      <c r="AY43" s="40"/>
      <c r="AZ43" s="40"/>
      <c r="BA43" s="40"/>
      <c r="BB43" s="40"/>
      <c r="BC43" s="40"/>
      <c r="BD43" s="41"/>
      <c r="BE43" s="41"/>
      <c r="BF43" s="41"/>
      <c r="BG43" s="40"/>
      <c r="BH43" s="40"/>
      <c r="BI43" s="40"/>
      <c r="BJ43" s="40"/>
      <c r="BK43" s="40"/>
      <c r="BL43" s="40"/>
      <c r="BM43" s="40"/>
      <c r="BN43" s="40"/>
      <c r="BO43" s="40"/>
      <c r="BS43" s="579">
        <f>SUM(BS12:BU42)</f>
        <v>25.6</v>
      </c>
      <c r="BT43" s="579"/>
      <c r="BU43" s="579"/>
      <c r="BV43" s="578">
        <f>SUM(BV12:CB42)</f>
        <v>36.746</v>
      </c>
      <c r="BW43" s="578"/>
      <c r="BX43" s="578"/>
      <c r="BY43" s="578"/>
      <c r="BZ43" s="578"/>
      <c r="CA43" s="578"/>
      <c r="CB43" s="578"/>
      <c r="CC43" s="30">
        <f>SUM(CC12:CC42)</f>
        <v>2.329</v>
      </c>
      <c r="CD43" s="30">
        <f>SUM(CD12:CD42)</f>
        <v>4.84</v>
      </c>
      <c r="CE43" s="30">
        <f>SUM(CE12:CE42)</f>
        <v>17.055999999999997</v>
      </c>
      <c r="CF43" s="30">
        <f>SUM(CF12:CF42)</f>
        <v>12.029</v>
      </c>
      <c r="CG43" s="578">
        <f>SUM(CG12:CM42)</f>
        <v>98.60000000000002</v>
      </c>
      <c r="CH43" s="578"/>
      <c r="CI43" s="578"/>
      <c r="CJ43" s="578"/>
      <c r="CK43" s="578"/>
      <c r="CL43" s="578"/>
      <c r="CM43" s="578"/>
    </row>
    <row r="44" spans="1:91" s="8" customFormat="1" ht="11.25">
      <c r="A44" s="8" t="s">
        <v>140</v>
      </c>
      <c r="C44" s="8" t="s">
        <v>141</v>
      </c>
      <c r="AU44" s="7"/>
      <c r="BS44" s="576"/>
      <c r="BT44" s="577"/>
      <c r="BU44" s="577"/>
      <c r="BV44" s="584"/>
      <c r="BW44" s="585"/>
      <c r="BX44" s="585"/>
      <c r="BY44" s="585"/>
      <c r="BZ44" s="585"/>
      <c r="CA44" s="585"/>
      <c r="CB44" s="585"/>
      <c r="CC44" s="77"/>
      <c r="CD44" s="77"/>
      <c r="CE44" s="77"/>
      <c r="CF44" s="77"/>
      <c r="CG44" s="576"/>
      <c r="CH44" s="576"/>
      <c r="CI44" s="576"/>
      <c r="CJ44" s="576"/>
      <c r="CK44" s="576"/>
      <c r="CL44" s="576"/>
      <c r="CM44" s="576"/>
    </row>
    <row r="45" spans="3:84" s="8" customFormat="1" ht="11.25">
      <c r="C45" s="8" t="s">
        <v>142</v>
      </c>
      <c r="AU45" s="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</row>
    <row r="46" spans="1:84" s="8" customFormat="1" ht="11.25">
      <c r="A46" s="8" t="s">
        <v>143</v>
      </c>
      <c r="C46" s="8" t="s">
        <v>144</v>
      </c>
      <c r="AU46" s="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</row>
    <row r="47" spans="3:139" s="8" customFormat="1" ht="27" customHeight="1">
      <c r="C47" s="253" t="s">
        <v>383</v>
      </c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</row>
    <row r="48" spans="47:84" s="32" customFormat="1" ht="12.75" customHeight="1">
      <c r="AU48" s="37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</row>
    <row r="49" spans="1:91" ht="12" customHeight="1">
      <c r="A49" s="365" t="s">
        <v>307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</row>
  </sheetData>
  <sheetProtection/>
  <mergeCells count="698">
    <mergeCell ref="AO16:AQ16"/>
    <mergeCell ref="BD14:BF14"/>
    <mergeCell ref="AL12:AN12"/>
    <mergeCell ref="AL13:AN13"/>
    <mergeCell ref="A2:G2"/>
    <mergeCell ref="AO13:AQ13"/>
    <mergeCell ref="AF13:AK13"/>
    <mergeCell ref="A14:B14"/>
    <mergeCell ref="C12:I12"/>
    <mergeCell ref="C13:I13"/>
    <mergeCell ref="A17:B17"/>
    <mergeCell ref="BD12:BF12"/>
    <mergeCell ref="AL14:AN14"/>
    <mergeCell ref="AO12:AQ12"/>
    <mergeCell ref="AR13:AT13"/>
    <mergeCell ref="AO14:AQ14"/>
    <mergeCell ref="A16:B16"/>
    <mergeCell ref="BD13:BF13"/>
    <mergeCell ref="BJ12:BL12"/>
    <mergeCell ref="BJ13:BL13"/>
    <mergeCell ref="BJ14:BL14"/>
    <mergeCell ref="BG38:BI38"/>
    <mergeCell ref="BD38:BF38"/>
    <mergeCell ref="BJ17:BL17"/>
    <mergeCell ref="BD18:BF18"/>
    <mergeCell ref="BG18:BI18"/>
    <mergeCell ref="BJ18:BL18"/>
    <mergeCell ref="A49:CM49"/>
    <mergeCell ref="AR14:AT14"/>
    <mergeCell ref="BG12:BI12"/>
    <mergeCell ref="BG13:BI13"/>
    <mergeCell ref="BG14:BI14"/>
    <mergeCell ref="BM12:BO12"/>
    <mergeCell ref="BM13:BO13"/>
    <mergeCell ref="BM14:BO14"/>
    <mergeCell ref="BP12:BR12"/>
    <mergeCell ref="BP13:BR13"/>
    <mergeCell ref="CG12:CM12"/>
    <mergeCell ref="CG13:CM13"/>
    <mergeCell ref="CG14:CM14"/>
    <mergeCell ref="CG38:CM38"/>
    <mergeCell ref="CG17:CM17"/>
    <mergeCell ref="BV17:CB17"/>
    <mergeCell ref="BV12:CB12"/>
    <mergeCell ref="BV13:CB13"/>
    <mergeCell ref="BV14:CB14"/>
    <mergeCell ref="C17:I17"/>
    <mergeCell ref="U17:W17"/>
    <mergeCell ref="R17:T17"/>
    <mergeCell ref="J38:L38"/>
    <mergeCell ref="J17:L17"/>
    <mergeCell ref="C38:I38"/>
    <mergeCell ref="BA17:BC17"/>
    <mergeCell ref="AL17:AN17"/>
    <mergeCell ref="AF17:AK17"/>
    <mergeCell ref="AF38:AK38"/>
    <mergeCell ref="AC17:AE17"/>
    <mergeCell ref="AR17:AT17"/>
    <mergeCell ref="AO17:AQ17"/>
    <mergeCell ref="AR27:AT27"/>
    <mergeCell ref="BA27:BC27"/>
    <mergeCell ref="C14:I14"/>
    <mergeCell ref="R14:T14"/>
    <mergeCell ref="A15:B15"/>
    <mergeCell ref="C15:I15"/>
    <mergeCell ref="R15:T15"/>
    <mergeCell ref="BS17:BU17"/>
    <mergeCell ref="BD17:BF17"/>
    <mergeCell ref="BP17:BR17"/>
    <mergeCell ref="BM17:BO17"/>
    <mergeCell ref="BG17:BI17"/>
    <mergeCell ref="A38:B38"/>
    <mergeCell ref="U38:W38"/>
    <mergeCell ref="R38:T38"/>
    <mergeCell ref="AC38:AE38"/>
    <mergeCell ref="BV38:CB38"/>
    <mergeCell ref="BS38:BU38"/>
    <mergeCell ref="BP38:BR38"/>
    <mergeCell ref="BM38:BO38"/>
    <mergeCell ref="BJ38:BL38"/>
    <mergeCell ref="BV16:CB16"/>
    <mergeCell ref="CG16:CM16"/>
    <mergeCell ref="BD16:BF16"/>
    <mergeCell ref="BG16:BI16"/>
    <mergeCell ref="BJ16:BL16"/>
    <mergeCell ref="BM16:BO16"/>
    <mergeCell ref="R16:T16"/>
    <mergeCell ref="U15:W15"/>
    <mergeCell ref="AC12:AE12"/>
    <mergeCell ref="AC13:AE13"/>
    <mergeCell ref="AC16:AE16"/>
    <mergeCell ref="BA38:BC38"/>
    <mergeCell ref="AR38:AT38"/>
    <mergeCell ref="AO38:AQ38"/>
    <mergeCell ref="AL38:AN38"/>
    <mergeCell ref="AC15:AE15"/>
    <mergeCell ref="BV15:CB15"/>
    <mergeCell ref="BM15:BO15"/>
    <mergeCell ref="BS15:BU15"/>
    <mergeCell ref="BP15:BR15"/>
    <mergeCell ref="AF15:AK15"/>
    <mergeCell ref="AL15:AN15"/>
    <mergeCell ref="AO15:AQ15"/>
    <mergeCell ref="AR15:AT15"/>
    <mergeCell ref="AR11:AT11"/>
    <mergeCell ref="AO7:AQ7"/>
    <mergeCell ref="AO8:AQ8"/>
    <mergeCell ref="AO9:AQ9"/>
    <mergeCell ref="J15:L15"/>
    <mergeCell ref="CG15:CM15"/>
    <mergeCell ref="BA15:BC15"/>
    <mergeCell ref="BD15:BF15"/>
    <mergeCell ref="BG15:BI15"/>
    <mergeCell ref="BJ15:BL15"/>
    <mergeCell ref="U16:W16"/>
    <mergeCell ref="C16:I16"/>
    <mergeCell ref="J16:L16"/>
    <mergeCell ref="AO11:AQ11"/>
    <mergeCell ref="AR16:AT16"/>
    <mergeCell ref="AR12:AT12"/>
    <mergeCell ref="R11:T11"/>
    <mergeCell ref="U11:W11"/>
    <mergeCell ref="AL11:AN11"/>
    <mergeCell ref="J11:L11"/>
    <mergeCell ref="A11:B11"/>
    <mergeCell ref="C11:I11"/>
    <mergeCell ref="AC11:AE11"/>
    <mergeCell ref="AF11:AK11"/>
    <mergeCell ref="A12:B12"/>
    <mergeCell ref="A13:B13"/>
    <mergeCell ref="R13:T13"/>
    <mergeCell ref="R12:T12"/>
    <mergeCell ref="AF12:AK12"/>
    <mergeCell ref="CG9:CM9"/>
    <mergeCell ref="CG11:CM11"/>
    <mergeCell ref="BD11:BF11"/>
    <mergeCell ref="BA11:BC11"/>
    <mergeCell ref="BG11:BI11"/>
    <mergeCell ref="AL10:BF10"/>
    <mergeCell ref="BJ9:BL9"/>
    <mergeCell ref="BM9:BO9"/>
    <mergeCell ref="CC6:CC9"/>
    <mergeCell ref="BS11:BU11"/>
    <mergeCell ref="BJ11:BL11"/>
    <mergeCell ref="BA16:BC16"/>
    <mergeCell ref="BS12:BU12"/>
    <mergeCell ref="BS13:BU13"/>
    <mergeCell ref="BS14:BU14"/>
    <mergeCell ref="BM11:BO11"/>
    <mergeCell ref="BP11:BR11"/>
    <mergeCell ref="BP16:BR16"/>
    <mergeCell ref="BP14:BR14"/>
    <mergeCell ref="BG8:BI8"/>
    <mergeCell ref="AW6:AW9"/>
    <mergeCell ref="AX6:AX9"/>
    <mergeCell ref="AZ6:AZ9"/>
    <mergeCell ref="AR9:AT9"/>
    <mergeCell ref="BD9:BF9"/>
    <mergeCell ref="AY6:AY9"/>
    <mergeCell ref="BA6:BC9"/>
    <mergeCell ref="BG7:BI7"/>
    <mergeCell ref="AR8:AT8"/>
    <mergeCell ref="C8:I8"/>
    <mergeCell ref="AF8:AK8"/>
    <mergeCell ref="AL8:AN8"/>
    <mergeCell ref="AL9:AN9"/>
    <mergeCell ref="AC7:AE10"/>
    <mergeCell ref="BD8:BF8"/>
    <mergeCell ref="J7:L10"/>
    <mergeCell ref="J6:T6"/>
    <mergeCell ref="U6:AE6"/>
    <mergeCell ref="AB7:AB10"/>
    <mergeCell ref="AF6:AK6"/>
    <mergeCell ref="A10:B10"/>
    <mergeCell ref="C10:I10"/>
    <mergeCell ref="AF10:AK10"/>
    <mergeCell ref="AF9:AK9"/>
    <mergeCell ref="A9:B9"/>
    <mergeCell ref="A8:B8"/>
    <mergeCell ref="A5:B5"/>
    <mergeCell ref="C5:I5"/>
    <mergeCell ref="J5:T5"/>
    <mergeCell ref="U5:AE5"/>
    <mergeCell ref="A7:B7"/>
    <mergeCell ref="C7:I7"/>
    <mergeCell ref="A6:B6"/>
    <mergeCell ref="C6:I6"/>
    <mergeCell ref="U7:W10"/>
    <mergeCell ref="C9:I9"/>
    <mergeCell ref="AF5:AK5"/>
    <mergeCell ref="AL5:CM5"/>
    <mergeCell ref="BV6:CB9"/>
    <mergeCell ref="CG6:CM6"/>
    <mergeCell ref="BD6:BF6"/>
    <mergeCell ref="BG6:BU6"/>
    <mergeCell ref="BM7:BO7"/>
    <mergeCell ref="AF7:AK7"/>
    <mergeCell ref="AR7:AT7"/>
    <mergeCell ref="AL7:AN7"/>
    <mergeCell ref="BJ7:BL7"/>
    <mergeCell ref="BP8:BR8"/>
    <mergeCell ref="A3:CM3"/>
    <mergeCell ref="BV44:CB44"/>
    <mergeCell ref="CG43:CM43"/>
    <mergeCell ref="R7:T10"/>
    <mergeCell ref="AL6:AV6"/>
    <mergeCell ref="Q7:Q10"/>
    <mergeCell ref="CG44:CM44"/>
    <mergeCell ref="BM8:BO8"/>
    <mergeCell ref="BP9:BR9"/>
    <mergeCell ref="BS43:BU43"/>
    <mergeCell ref="BV11:CB11"/>
    <mergeCell ref="CG7:CM7"/>
    <mergeCell ref="CG8:CM8"/>
    <mergeCell ref="BP7:BR7"/>
    <mergeCell ref="BG10:CM10"/>
    <mergeCell ref="BG9:BI9"/>
    <mergeCell ref="BS16:BU16"/>
    <mergeCell ref="BS7:BU9"/>
    <mergeCell ref="CD6:CD9"/>
    <mergeCell ref="CE6:CE9"/>
    <mergeCell ref="C47:EI47"/>
    <mergeCell ref="AC14:AE14"/>
    <mergeCell ref="AF14:AK14"/>
    <mergeCell ref="BS44:BU44"/>
    <mergeCell ref="BV43:CB43"/>
    <mergeCell ref="AF43:AK43"/>
    <mergeCell ref="BJ8:BL8"/>
    <mergeCell ref="AF16:AK16"/>
    <mergeCell ref="AL16:AN16"/>
    <mergeCell ref="A26:B26"/>
    <mergeCell ref="C26:I26"/>
    <mergeCell ref="J26:L26"/>
    <mergeCell ref="R26:T26"/>
    <mergeCell ref="U26:W26"/>
    <mergeCell ref="AC26:AE26"/>
    <mergeCell ref="AF26:AK26"/>
    <mergeCell ref="AL26:AN26"/>
    <mergeCell ref="CG26:CM26"/>
    <mergeCell ref="A27:B27"/>
    <mergeCell ref="C27:I27"/>
    <mergeCell ref="J27:L27"/>
    <mergeCell ref="R27:T27"/>
    <mergeCell ref="U27:W27"/>
    <mergeCell ref="AO26:AQ26"/>
    <mergeCell ref="AR26:AT26"/>
    <mergeCell ref="BA26:BC26"/>
    <mergeCell ref="BD26:BF26"/>
    <mergeCell ref="BM26:BO26"/>
    <mergeCell ref="BP26:BR26"/>
    <mergeCell ref="BS26:BU26"/>
    <mergeCell ref="BV26:CB26"/>
    <mergeCell ref="BG26:BI26"/>
    <mergeCell ref="BJ26:BL26"/>
    <mergeCell ref="CG27:CM27"/>
    <mergeCell ref="BD27:BF27"/>
    <mergeCell ref="BG27:BI27"/>
    <mergeCell ref="BJ27:BL27"/>
    <mergeCell ref="BM27:BO27"/>
    <mergeCell ref="BP27:BR27"/>
    <mergeCell ref="BS27:BU27"/>
    <mergeCell ref="A18:B18"/>
    <mergeCell ref="C18:I18"/>
    <mergeCell ref="J18:L18"/>
    <mergeCell ref="R18:T18"/>
    <mergeCell ref="U18:W18"/>
    <mergeCell ref="BV27:CB27"/>
    <mergeCell ref="AC27:AE27"/>
    <mergeCell ref="AF27:AK27"/>
    <mergeCell ref="AL27:AN27"/>
    <mergeCell ref="AO27:AQ27"/>
    <mergeCell ref="AC18:AE18"/>
    <mergeCell ref="AF18:AK18"/>
    <mergeCell ref="AL18:AN18"/>
    <mergeCell ref="AO18:AQ18"/>
    <mergeCell ref="AR18:AT18"/>
    <mergeCell ref="BA18:BC18"/>
    <mergeCell ref="BM18:BO18"/>
    <mergeCell ref="BP18:BR18"/>
    <mergeCell ref="BS18:BU18"/>
    <mergeCell ref="BV18:CB18"/>
    <mergeCell ref="CG18:CM18"/>
    <mergeCell ref="A19:B19"/>
    <mergeCell ref="C19:I19"/>
    <mergeCell ref="J19:L19"/>
    <mergeCell ref="R19:T19"/>
    <mergeCell ref="U19:W19"/>
    <mergeCell ref="AC19:AE19"/>
    <mergeCell ref="AF19:AK19"/>
    <mergeCell ref="AL19:AN19"/>
    <mergeCell ref="AO19:AQ19"/>
    <mergeCell ref="AR19:AT19"/>
    <mergeCell ref="BA19:BC19"/>
    <mergeCell ref="BD19:BF19"/>
    <mergeCell ref="BG19:BI19"/>
    <mergeCell ref="BJ19:BL19"/>
    <mergeCell ref="BM19:BO19"/>
    <mergeCell ref="BP19:BR19"/>
    <mergeCell ref="BS19:BU19"/>
    <mergeCell ref="BV19:CB19"/>
    <mergeCell ref="CG19:CM19"/>
    <mergeCell ref="A20:B20"/>
    <mergeCell ref="C20:I20"/>
    <mergeCell ref="J20:L20"/>
    <mergeCell ref="R20:T20"/>
    <mergeCell ref="U20:W20"/>
    <mergeCell ref="AC20:AE20"/>
    <mergeCell ref="AF20:AK20"/>
    <mergeCell ref="AL20:AN20"/>
    <mergeCell ref="AO20:AQ20"/>
    <mergeCell ref="AR20:AT20"/>
    <mergeCell ref="BA20:BC20"/>
    <mergeCell ref="BD20:BF20"/>
    <mergeCell ref="BG20:BI20"/>
    <mergeCell ref="BJ20:BL20"/>
    <mergeCell ref="BM20:BO20"/>
    <mergeCell ref="BP20:BR20"/>
    <mergeCell ref="BS20:BU20"/>
    <mergeCell ref="BV20:CB20"/>
    <mergeCell ref="CG20:CM20"/>
    <mergeCell ref="A21:B21"/>
    <mergeCell ref="C21:I21"/>
    <mergeCell ref="J21:L21"/>
    <mergeCell ref="R21:T21"/>
    <mergeCell ref="U21:W21"/>
    <mergeCell ref="AC21:AE21"/>
    <mergeCell ref="AF21:AK21"/>
    <mergeCell ref="AL21:AN21"/>
    <mergeCell ref="AO21:AQ21"/>
    <mergeCell ref="AR21:AT21"/>
    <mergeCell ref="BA21:BC21"/>
    <mergeCell ref="BD21:BF21"/>
    <mergeCell ref="BG21:BI21"/>
    <mergeCell ref="BJ21:BL21"/>
    <mergeCell ref="BM21:BO21"/>
    <mergeCell ref="BP21:BR21"/>
    <mergeCell ref="BS21:BU21"/>
    <mergeCell ref="BV21:CB21"/>
    <mergeCell ref="CG21:CM21"/>
    <mergeCell ref="A22:B22"/>
    <mergeCell ref="C22:I22"/>
    <mergeCell ref="J22:L22"/>
    <mergeCell ref="R22:T22"/>
    <mergeCell ref="U22:W22"/>
    <mergeCell ref="AC22:AE22"/>
    <mergeCell ref="AF22:AK22"/>
    <mergeCell ref="AL22:AN22"/>
    <mergeCell ref="AO22:AQ22"/>
    <mergeCell ref="AR22:AT22"/>
    <mergeCell ref="BA22:BC22"/>
    <mergeCell ref="BD22:BF22"/>
    <mergeCell ref="BG22:BI22"/>
    <mergeCell ref="BJ22:BL22"/>
    <mergeCell ref="BM22:BO22"/>
    <mergeCell ref="BP22:BR22"/>
    <mergeCell ref="BS22:BU22"/>
    <mergeCell ref="BV22:CB22"/>
    <mergeCell ref="CG22:CM22"/>
    <mergeCell ref="A23:B23"/>
    <mergeCell ref="C23:I23"/>
    <mergeCell ref="J23:L23"/>
    <mergeCell ref="R23:T23"/>
    <mergeCell ref="U23:W23"/>
    <mergeCell ref="AC23:AE23"/>
    <mergeCell ref="AF23:AK23"/>
    <mergeCell ref="AL23:AN23"/>
    <mergeCell ref="AO23:AQ23"/>
    <mergeCell ref="AR23:AT23"/>
    <mergeCell ref="BA23:BC23"/>
    <mergeCell ref="BD23:BF23"/>
    <mergeCell ref="BG23:BI23"/>
    <mergeCell ref="BJ23:BL23"/>
    <mergeCell ref="BM23:BO23"/>
    <mergeCell ref="BP23:BR23"/>
    <mergeCell ref="BS23:BU23"/>
    <mergeCell ref="BV23:CB23"/>
    <mergeCell ref="BM24:BO24"/>
    <mergeCell ref="CG23:CM23"/>
    <mergeCell ref="BV24:CB24"/>
    <mergeCell ref="CG24:CM24"/>
    <mergeCell ref="A24:B24"/>
    <mergeCell ref="C24:I24"/>
    <mergeCell ref="J24:L24"/>
    <mergeCell ref="R24:T24"/>
    <mergeCell ref="U24:W24"/>
    <mergeCell ref="AC24:AE24"/>
    <mergeCell ref="AF24:AK24"/>
    <mergeCell ref="AL24:AN24"/>
    <mergeCell ref="AC25:AE25"/>
    <mergeCell ref="AR24:AT24"/>
    <mergeCell ref="BA24:BC24"/>
    <mergeCell ref="BD24:BF24"/>
    <mergeCell ref="BG24:BI24"/>
    <mergeCell ref="BJ24:BL24"/>
    <mergeCell ref="AO24:AQ24"/>
    <mergeCell ref="BD25:BF25"/>
    <mergeCell ref="BP24:BR24"/>
    <mergeCell ref="BS24:BU24"/>
    <mergeCell ref="BM25:BO25"/>
    <mergeCell ref="BP25:BR25"/>
    <mergeCell ref="BS25:BU25"/>
    <mergeCell ref="A25:B25"/>
    <mergeCell ref="C25:I25"/>
    <mergeCell ref="J25:L25"/>
    <mergeCell ref="R25:T25"/>
    <mergeCell ref="U25:W25"/>
    <mergeCell ref="BJ25:BL25"/>
    <mergeCell ref="BV25:CB25"/>
    <mergeCell ref="AF25:AK25"/>
    <mergeCell ref="AL25:AN25"/>
    <mergeCell ref="AO25:AQ25"/>
    <mergeCell ref="AR25:AT25"/>
    <mergeCell ref="BA25:BC25"/>
    <mergeCell ref="CG25:CM25"/>
    <mergeCell ref="M7:M10"/>
    <mergeCell ref="N7:N10"/>
    <mergeCell ref="O7:O10"/>
    <mergeCell ref="P7:P10"/>
    <mergeCell ref="X7:X10"/>
    <mergeCell ref="Y7:Y10"/>
    <mergeCell ref="Z7:Z10"/>
    <mergeCell ref="AA7:AA10"/>
    <mergeCell ref="BG25:BI25"/>
    <mergeCell ref="BD7:BF7"/>
    <mergeCell ref="CF6:CF9"/>
    <mergeCell ref="A28:B28"/>
    <mergeCell ref="C28:I28"/>
    <mergeCell ref="J28:L28"/>
    <mergeCell ref="R28:T28"/>
    <mergeCell ref="U28:W28"/>
    <mergeCell ref="AC28:AE28"/>
    <mergeCell ref="AF28:AK28"/>
    <mergeCell ref="AL28:AN28"/>
    <mergeCell ref="AO28:AQ28"/>
    <mergeCell ref="AR28:AT28"/>
    <mergeCell ref="BA28:BC28"/>
    <mergeCell ref="BD28:BF28"/>
    <mergeCell ref="BG28:BI28"/>
    <mergeCell ref="BJ28:BL28"/>
    <mergeCell ref="BM28:BO28"/>
    <mergeCell ref="BP28:BR28"/>
    <mergeCell ref="BS28:BU28"/>
    <mergeCell ref="BV28:CB28"/>
    <mergeCell ref="CG28:CM28"/>
    <mergeCell ref="A29:B29"/>
    <mergeCell ref="C29:I29"/>
    <mergeCell ref="J29:L29"/>
    <mergeCell ref="R29:T29"/>
    <mergeCell ref="U29:W29"/>
    <mergeCell ref="AC29:AE29"/>
    <mergeCell ref="AF29:AK29"/>
    <mergeCell ref="AL29:AN29"/>
    <mergeCell ref="AO29:AQ29"/>
    <mergeCell ref="AR29:AT29"/>
    <mergeCell ref="BA29:BC29"/>
    <mergeCell ref="BD29:BF29"/>
    <mergeCell ref="BG29:BI29"/>
    <mergeCell ref="BJ29:BL29"/>
    <mergeCell ref="BM29:BO29"/>
    <mergeCell ref="BP29:BR29"/>
    <mergeCell ref="BS29:BU29"/>
    <mergeCell ref="BV29:CB29"/>
    <mergeCell ref="CG29:CM29"/>
    <mergeCell ref="A30:B30"/>
    <mergeCell ref="C30:I30"/>
    <mergeCell ref="J30:L30"/>
    <mergeCell ref="R30:T30"/>
    <mergeCell ref="U30:W30"/>
    <mergeCell ref="AC30:AE30"/>
    <mergeCell ref="AF30:AK30"/>
    <mergeCell ref="AL30:AN30"/>
    <mergeCell ref="AO30:AQ30"/>
    <mergeCell ref="AR30:AT30"/>
    <mergeCell ref="BA30:BC30"/>
    <mergeCell ref="BD30:BF30"/>
    <mergeCell ref="BG30:BI30"/>
    <mergeCell ref="BJ30:BL30"/>
    <mergeCell ref="BM30:BO30"/>
    <mergeCell ref="BP30:BR30"/>
    <mergeCell ref="BS30:BU30"/>
    <mergeCell ref="BV30:CB30"/>
    <mergeCell ref="CG30:CM30"/>
    <mergeCell ref="A31:B31"/>
    <mergeCell ref="C31:I31"/>
    <mergeCell ref="J31:L31"/>
    <mergeCell ref="R31:T31"/>
    <mergeCell ref="U31:W31"/>
    <mergeCell ref="AC31:AE31"/>
    <mergeCell ref="AF31:AK31"/>
    <mergeCell ref="AL31:AN31"/>
    <mergeCell ref="AO31:AQ31"/>
    <mergeCell ref="AR31:AT31"/>
    <mergeCell ref="BA31:BC31"/>
    <mergeCell ref="BD31:BF31"/>
    <mergeCell ref="BG31:BI31"/>
    <mergeCell ref="BJ31:BL31"/>
    <mergeCell ref="BM31:BO31"/>
    <mergeCell ref="BP31:BR31"/>
    <mergeCell ref="BS31:BU31"/>
    <mergeCell ref="BV31:CB31"/>
    <mergeCell ref="CG31:CM31"/>
    <mergeCell ref="A32:B32"/>
    <mergeCell ref="C32:I32"/>
    <mergeCell ref="J32:L32"/>
    <mergeCell ref="R32:T32"/>
    <mergeCell ref="U32:W32"/>
    <mergeCell ref="AC32:AE32"/>
    <mergeCell ref="AF32:AK32"/>
    <mergeCell ref="AL32:AN32"/>
    <mergeCell ref="AO32:AQ32"/>
    <mergeCell ref="AR32:AT32"/>
    <mergeCell ref="BA32:BC32"/>
    <mergeCell ref="BD32:BF32"/>
    <mergeCell ref="BG32:BI32"/>
    <mergeCell ref="BJ32:BL32"/>
    <mergeCell ref="BM32:BO32"/>
    <mergeCell ref="BP32:BR32"/>
    <mergeCell ref="BS32:BU32"/>
    <mergeCell ref="BV32:CB32"/>
    <mergeCell ref="CG32:CM32"/>
    <mergeCell ref="A42:B42"/>
    <mergeCell ref="C42:I42"/>
    <mergeCell ref="J42:L42"/>
    <mergeCell ref="R42:T42"/>
    <mergeCell ref="U42:W42"/>
    <mergeCell ref="AC42:AE42"/>
    <mergeCell ref="AF42:AK42"/>
    <mergeCell ref="AL42:AN42"/>
    <mergeCell ref="AO42:AQ42"/>
    <mergeCell ref="AR42:AT42"/>
    <mergeCell ref="BA42:BC42"/>
    <mergeCell ref="BD42:BF42"/>
    <mergeCell ref="BG42:BI42"/>
    <mergeCell ref="BJ42:BL42"/>
    <mergeCell ref="BM42:BO42"/>
    <mergeCell ref="BP42:BR42"/>
    <mergeCell ref="BS42:BU42"/>
    <mergeCell ref="BV42:CB42"/>
    <mergeCell ref="CG42:CM42"/>
    <mergeCell ref="A33:B33"/>
    <mergeCell ref="C33:I33"/>
    <mergeCell ref="J33:L33"/>
    <mergeCell ref="R33:T33"/>
    <mergeCell ref="U33:W33"/>
    <mergeCell ref="AC33:AE33"/>
    <mergeCell ref="AF33:AK33"/>
    <mergeCell ref="AL33:AN33"/>
    <mergeCell ref="AO33:AQ33"/>
    <mergeCell ref="AR33:AT33"/>
    <mergeCell ref="BA33:BC33"/>
    <mergeCell ref="BD33:BF33"/>
    <mergeCell ref="BG33:BI33"/>
    <mergeCell ref="BJ33:BL33"/>
    <mergeCell ref="BM33:BO33"/>
    <mergeCell ref="BP33:BR33"/>
    <mergeCell ref="BS33:BU33"/>
    <mergeCell ref="BV33:CB33"/>
    <mergeCell ref="CG33:CM33"/>
    <mergeCell ref="A34:B34"/>
    <mergeCell ref="C34:I34"/>
    <mergeCell ref="J34:L34"/>
    <mergeCell ref="R34:T34"/>
    <mergeCell ref="U34:W34"/>
    <mergeCell ref="AC34:AE34"/>
    <mergeCell ref="AF34:AK34"/>
    <mergeCell ref="AL34:AN34"/>
    <mergeCell ref="AO34:AQ34"/>
    <mergeCell ref="AR34:AT34"/>
    <mergeCell ref="BA34:BC34"/>
    <mergeCell ref="BD34:BF34"/>
    <mergeCell ref="BG34:BI34"/>
    <mergeCell ref="BJ34:BL34"/>
    <mergeCell ref="BM34:BO34"/>
    <mergeCell ref="BP34:BR34"/>
    <mergeCell ref="BS34:BU34"/>
    <mergeCell ref="BV34:CB34"/>
    <mergeCell ref="CG34:CM34"/>
    <mergeCell ref="A35:B35"/>
    <mergeCell ref="C35:I35"/>
    <mergeCell ref="J35:L35"/>
    <mergeCell ref="R35:T35"/>
    <mergeCell ref="U35:W35"/>
    <mergeCell ref="AC35:AE35"/>
    <mergeCell ref="AF35:AK35"/>
    <mergeCell ref="AL35:AN35"/>
    <mergeCell ref="CG35:CM35"/>
    <mergeCell ref="AO35:AQ35"/>
    <mergeCell ref="AR35:AT35"/>
    <mergeCell ref="BA35:BC35"/>
    <mergeCell ref="BD35:BF35"/>
    <mergeCell ref="BG35:BI35"/>
    <mergeCell ref="BJ35:BL35"/>
    <mergeCell ref="AF36:AK36"/>
    <mergeCell ref="AL36:AN36"/>
    <mergeCell ref="BM35:BO35"/>
    <mergeCell ref="BP35:BR35"/>
    <mergeCell ref="BS35:BU35"/>
    <mergeCell ref="BV35:CB35"/>
    <mergeCell ref="AO36:AQ36"/>
    <mergeCell ref="AR36:AT36"/>
    <mergeCell ref="BA36:BC36"/>
    <mergeCell ref="BD36:BF36"/>
    <mergeCell ref="A36:B36"/>
    <mergeCell ref="C36:I36"/>
    <mergeCell ref="J36:L36"/>
    <mergeCell ref="R36:T36"/>
    <mergeCell ref="U36:W36"/>
    <mergeCell ref="AC36:AE36"/>
    <mergeCell ref="BG36:BI36"/>
    <mergeCell ref="BJ36:BL36"/>
    <mergeCell ref="BM36:BO36"/>
    <mergeCell ref="BP36:BR36"/>
    <mergeCell ref="BS36:BU36"/>
    <mergeCell ref="BV36:CB36"/>
    <mergeCell ref="CG36:CM36"/>
    <mergeCell ref="A37:B37"/>
    <mergeCell ref="C37:I37"/>
    <mergeCell ref="J37:L37"/>
    <mergeCell ref="R37:T37"/>
    <mergeCell ref="U37:W37"/>
    <mergeCell ref="AC37:AE37"/>
    <mergeCell ref="AF37:AK37"/>
    <mergeCell ref="AL37:AN37"/>
    <mergeCell ref="AO37:AQ37"/>
    <mergeCell ref="AR37:AT37"/>
    <mergeCell ref="BA37:BC37"/>
    <mergeCell ref="BD37:BF37"/>
    <mergeCell ref="BG37:BI37"/>
    <mergeCell ref="BJ37:BL37"/>
    <mergeCell ref="BM37:BO37"/>
    <mergeCell ref="BP37:BR37"/>
    <mergeCell ref="BS37:BU37"/>
    <mergeCell ref="BV37:CB37"/>
    <mergeCell ref="CG37:CM37"/>
    <mergeCell ref="A39:B39"/>
    <mergeCell ref="C39:I39"/>
    <mergeCell ref="J39:L39"/>
    <mergeCell ref="R39:T39"/>
    <mergeCell ref="U39:W39"/>
    <mergeCell ref="AC39:AE39"/>
    <mergeCell ref="AF39:AK39"/>
    <mergeCell ref="AL39:AN39"/>
    <mergeCell ref="AO39:AQ39"/>
    <mergeCell ref="AR39:AT39"/>
    <mergeCell ref="BA39:BC39"/>
    <mergeCell ref="BD39:BF39"/>
    <mergeCell ref="BG39:BI39"/>
    <mergeCell ref="BJ39:BL39"/>
    <mergeCell ref="BM39:BO39"/>
    <mergeCell ref="BP39:BR39"/>
    <mergeCell ref="BS39:BU39"/>
    <mergeCell ref="BV39:CB39"/>
    <mergeCell ref="CG39:CM39"/>
    <mergeCell ref="A40:B40"/>
    <mergeCell ref="C40:I40"/>
    <mergeCell ref="J40:L40"/>
    <mergeCell ref="R40:T40"/>
    <mergeCell ref="U40:W40"/>
    <mergeCell ref="AC40:AE40"/>
    <mergeCell ref="BP40:BR40"/>
    <mergeCell ref="BS40:BU40"/>
    <mergeCell ref="BV40:CB40"/>
    <mergeCell ref="AF40:AK40"/>
    <mergeCell ref="AL40:AN40"/>
    <mergeCell ref="AO40:AQ40"/>
    <mergeCell ref="AR40:AT40"/>
    <mergeCell ref="BA40:BC40"/>
    <mergeCell ref="BD40:BF40"/>
    <mergeCell ref="BG40:BI40"/>
    <mergeCell ref="BJ40:BL40"/>
    <mergeCell ref="BM40:BO40"/>
    <mergeCell ref="BG41:BI41"/>
    <mergeCell ref="BJ41:BL41"/>
    <mergeCell ref="BM41:BO41"/>
    <mergeCell ref="CG40:CM40"/>
    <mergeCell ref="A41:B41"/>
    <mergeCell ref="C41:I41"/>
    <mergeCell ref="J41:L41"/>
    <mergeCell ref="R41:T41"/>
    <mergeCell ref="U41:W41"/>
    <mergeCell ref="AC41:AE41"/>
    <mergeCell ref="AF41:AK41"/>
    <mergeCell ref="AL41:AN41"/>
    <mergeCell ref="AO41:AQ41"/>
    <mergeCell ref="AL43:AN43"/>
    <mergeCell ref="BP41:BR41"/>
    <mergeCell ref="BS41:BU41"/>
    <mergeCell ref="BV41:CB41"/>
    <mergeCell ref="CG41:CM41"/>
    <mergeCell ref="J12:L12"/>
    <mergeCell ref="J13:L13"/>
    <mergeCell ref="AR41:AT41"/>
    <mergeCell ref="BA41:BC41"/>
    <mergeCell ref="BD41:BF41"/>
  </mergeCells>
  <printOptions horizontalCentered="1"/>
  <pageMargins left="0.15748031496062992" right="0.1968503937007874" top="0.92" bottom="0.35433070866141736" header="0" footer="0"/>
  <pageSetup fitToHeight="2" fitToWidth="1" horizontalDpi="600" verticalDpi="600" orientation="landscape" paperSize="8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60"/>
  <sheetViews>
    <sheetView view="pageBreakPreview" zoomScale="70" zoomScaleNormal="120" zoomScaleSheetLayoutView="70" zoomScalePageLayoutView="0" workbookViewId="0" topLeftCell="A26">
      <selection activeCell="CT33" sqref="CT33:CX38"/>
    </sheetView>
  </sheetViews>
  <sheetFormatPr defaultColWidth="1.37890625" defaultRowHeight="12.75"/>
  <cols>
    <col min="1" max="1" width="1.37890625" style="13" customWidth="1"/>
    <col min="2" max="2" width="2.25390625" style="13" customWidth="1"/>
    <col min="3" max="3" width="3.25390625" style="13" customWidth="1"/>
    <col min="4" max="10" width="1.37890625" style="13" customWidth="1"/>
    <col min="11" max="11" width="17.125" style="13" customWidth="1"/>
    <col min="12" max="96" width="1.37890625" style="13" customWidth="1"/>
    <col min="97" max="97" width="3.125" style="13" customWidth="1"/>
    <col min="98" max="102" width="3.375" style="13" customWidth="1"/>
    <col min="103" max="16384" width="1.37890625" style="13" customWidth="1"/>
  </cols>
  <sheetData>
    <row r="1" spans="1:134" s="14" customFormat="1" ht="12.75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61"/>
      <c r="ED1" s="3"/>
    </row>
    <row r="2" spans="1:134" s="14" customFormat="1" ht="12.75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DL2" s="54"/>
      <c r="DM2" s="59"/>
      <c r="DN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D2" s="3"/>
    </row>
    <row r="3" spans="1:134" s="14" customFormat="1" ht="12.75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DL3" s="54"/>
      <c r="DM3" s="56"/>
      <c r="DN3" s="56"/>
      <c r="DP3" s="34"/>
      <c r="DQ3" s="34"/>
      <c r="DR3" s="34"/>
      <c r="DS3" s="34"/>
      <c r="DT3" s="34"/>
      <c r="DU3" s="34"/>
      <c r="DV3" s="34"/>
      <c r="DW3" s="34"/>
      <c r="DX3" s="55"/>
      <c r="DY3" s="55"/>
      <c r="DZ3" s="56"/>
      <c r="EA3" s="56"/>
      <c r="ED3" s="3"/>
    </row>
    <row r="4" spans="1:134" s="14" customFormat="1" ht="14.25">
      <c r="A4" s="534" t="s">
        <v>304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534"/>
      <c r="CT4" s="534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534"/>
      <c r="DM4" s="534"/>
      <c r="DN4" s="534"/>
      <c r="DO4" s="534"/>
      <c r="DP4" s="534"/>
      <c r="DQ4" s="534"/>
      <c r="DR4" s="534"/>
      <c r="DS4" s="534"/>
      <c r="DT4" s="534"/>
      <c r="DU4" s="534"/>
      <c r="DV4" s="534"/>
      <c r="DW4" s="534"/>
      <c r="DX4" s="534"/>
      <c r="DY4" s="534"/>
      <c r="DZ4" s="534"/>
      <c r="EA4" s="534"/>
      <c r="EB4" s="534"/>
      <c r="EC4" s="534"/>
      <c r="ED4" s="534"/>
    </row>
    <row r="5" s="14" customFormat="1" ht="12"/>
    <row r="6" spans="1:134" s="16" customFormat="1" ht="10.5">
      <c r="A6" s="424" t="s">
        <v>122</v>
      </c>
      <c r="B6" s="424"/>
      <c r="C6" s="424" t="s">
        <v>148</v>
      </c>
      <c r="D6" s="424"/>
      <c r="E6" s="424"/>
      <c r="F6" s="424"/>
      <c r="G6" s="424"/>
      <c r="H6" s="424"/>
      <c r="I6" s="424"/>
      <c r="J6" s="424"/>
      <c r="K6" s="421"/>
      <c r="L6" s="424" t="s">
        <v>149</v>
      </c>
      <c r="M6" s="424"/>
      <c r="N6" s="424"/>
      <c r="O6" s="424"/>
      <c r="P6" s="424"/>
      <c r="Q6" s="424"/>
      <c r="R6" s="424" t="s">
        <v>150</v>
      </c>
      <c r="S6" s="424"/>
      <c r="T6" s="424"/>
      <c r="U6" s="424"/>
      <c r="V6" s="424"/>
      <c r="W6" s="421" t="s">
        <v>151</v>
      </c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3"/>
      <c r="AJ6" s="424" t="s">
        <v>152</v>
      </c>
      <c r="AK6" s="424"/>
      <c r="AL6" s="424"/>
      <c r="AM6" s="424"/>
      <c r="AN6" s="421" t="s">
        <v>153</v>
      </c>
      <c r="AO6" s="422"/>
      <c r="AP6" s="422"/>
      <c r="AQ6" s="422"/>
      <c r="AR6" s="422"/>
      <c r="AS6" s="422"/>
      <c r="AT6" s="422"/>
      <c r="AU6" s="423"/>
      <c r="AV6" s="421" t="s">
        <v>154</v>
      </c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3"/>
      <c r="BP6" s="424" t="s">
        <v>155</v>
      </c>
      <c r="BQ6" s="424"/>
      <c r="BR6" s="424"/>
      <c r="BS6" s="424"/>
      <c r="BT6" s="424"/>
      <c r="BU6" s="424" t="s">
        <v>156</v>
      </c>
      <c r="BV6" s="424"/>
      <c r="BW6" s="424"/>
      <c r="BX6" s="424"/>
      <c r="BY6" s="424"/>
      <c r="BZ6" s="421" t="s">
        <v>157</v>
      </c>
      <c r="CA6" s="422"/>
      <c r="CB6" s="422"/>
      <c r="CC6" s="422"/>
      <c r="CD6" s="422"/>
      <c r="CE6" s="422"/>
      <c r="CF6" s="422"/>
      <c r="CG6" s="422"/>
      <c r="CH6" s="422"/>
      <c r="CI6" s="423"/>
      <c r="CJ6" s="652" t="s">
        <v>388</v>
      </c>
      <c r="CK6" s="653"/>
      <c r="CL6" s="653"/>
      <c r="CM6" s="653"/>
      <c r="CN6" s="653"/>
      <c r="CO6" s="653"/>
      <c r="CP6" s="653"/>
      <c r="CQ6" s="653"/>
      <c r="CR6" s="653"/>
      <c r="CS6" s="654"/>
      <c r="CT6" s="421" t="s">
        <v>158</v>
      </c>
      <c r="CU6" s="422"/>
      <c r="CV6" s="422"/>
      <c r="CW6" s="422"/>
      <c r="CX6" s="422"/>
      <c r="CY6" s="422"/>
      <c r="CZ6" s="422"/>
      <c r="DA6" s="422"/>
      <c r="DB6" s="422"/>
      <c r="DC6" s="422"/>
      <c r="DD6" s="422"/>
      <c r="DE6" s="422"/>
      <c r="DF6" s="422"/>
      <c r="DG6" s="422"/>
      <c r="DH6" s="422"/>
      <c r="DI6" s="422"/>
      <c r="DJ6" s="422"/>
      <c r="DK6" s="422"/>
      <c r="DL6" s="423"/>
      <c r="DM6" s="421" t="s">
        <v>159</v>
      </c>
      <c r="DN6" s="422"/>
      <c r="DO6" s="422"/>
      <c r="DP6" s="422"/>
      <c r="DQ6" s="422"/>
      <c r="DR6" s="422"/>
      <c r="DS6" s="422"/>
      <c r="DT6" s="422"/>
      <c r="DU6" s="422"/>
      <c r="DV6" s="422"/>
      <c r="DW6" s="422"/>
      <c r="DX6" s="422"/>
      <c r="DY6" s="422"/>
      <c r="DZ6" s="422"/>
      <c r="EA6" s="422"/>
      <c r="EB6" s="422"/>
      <c r="EC6" s="422"/>
      <c r="ED6" s="423"/>
    </row>
    <row r="7" spans="1:134" s="16" customFormat="1" ht="10.5">
      <c r="A7" s="418" t="s">
        <v>128</v>
      </c>
      <c r="B7" s="418"/>
      <c r="C7" s="418" t="s">
        <v>160</v>
      </c>
      <c r="D7" s="418"/>
      <c r="E7" s="418"/>
      <c r="F7" s="418"/>
      <c r="G7" s="418"/>
      <c r="H7" s="418"/>
      <c r="I7" s="418"/>
      <c r="J7" s="418"/>
      <c r="K7" s="415"/>
      <c r="L7" s="418" t="s">
        <v>161</v>
      </c>
      <c r="M7" s="418"/>
      <c r="N7" s="418"/>
      <c r="O7" s="418"/>
      <c r="P7" s="418"/>
      <c r="Q7" s="418"/>
      <c r="R7" s="418" t="s">
        <v>162</v>
      </c>
      <c r="S7" s="418"/>
      <c r="T7" s="418"/>
      <c r="U7" s="418"/>
      <c r="V7" s="418"/>
      <c r="W7" s="415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7"/>
      <c r="AJ7" s="418" t="s">
        <v>163</v>
      </c>
      <c r="AK7" s="418"/>
      <c r="AL7" s="418"/>
      <c r="AM7" s="418"/>
      <c r="AN7" s="415" t="s">
        <v>5</v>
      </c>
      <c r="AO7" s="416"/>
      <c r="AP7" s="416"/>
      <c r="AQ7" s="416"/>
      <c r="AR7" s="416"/>
      <c r="AS7" s="416"/>
      <c r="AT7" s="416"/>
      <c r="AU7" s="417"/>
      <c r="AV7" s="415" t="s">
        <v>164</v>
      </c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7"/>
      <c r="BP7" s="418" t="s">
        <v>165</v>
      </c>
      <c r="BQ7" s="418"/>
      <c r="BR7" s="418"/>
      <c r="BS7" s="418"/>
      <c r="BT7" s="418"/>
      <c r="BU7" s="418" t="s">
        <v>166</v>
      </c>
      <c r="BV7" s="418"/>
      <c r="BW7" s="418"/>
      <c r="BX7" s="418"/>
      <c r="BY7" s="418"/>
      <c r="BZ7" s="415" t="s">
        <v>167</v>
      </c>
      <c r="CA7" s="416"/>
      <c r="CB7" s="416"/>
      <c r="CC7" s="416"/>
      <c r="CD7" s="416"/>
      <c r="CE7" s="416"/>
      <c r="CF7" s="416"/>
      <c r="CG7" s="416"/>
      <c r="CH7" s="416"/>
      <c r="CI7" s="417"/>
      <c r="CJ7" s="655"/>
      <c r="CK7" s="656"/>
      <c r="CL7" s="656"/>
      <c r="CM7" s="656"/>
      <c r="CN7" s="656"/>
      <c r="CO7" s="656"/>
      <c r="CP7" s="656"/>
      <c r="CQ7" s="656"/>
      <c r="CR7" s="656"/>
      <c r="CS7" s="657"/>
      <c r="CT7" s="415" t="s">
        <v>168</v>
      </c>
      <c r="CU7" s="416"/>
      <c r="CV7" s="416"/>
      <c r="CW7" s="416"/>
      <c r="CX7" s="416"/>
      <c r="CY7" s="416"/>
      <c r="CZ7" s="416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7"/>
      <c r="DM7" s="415" t="s">
        <v>169</v>
      </c>
      <c r="DN7" s="416"/>
      <c r="DO7" s="416"/>
      <c r="DP7" s="416"/>
      <c r="DQ7" s="416"/>
      <c r="DR7" s="416"/>
      <c r="DS7" s="416"/>
      <c r="DT7" s="416"/>
      <c r="DU7" s="416"/>
      <c r="DV7" s="416"/>
      <c r="DW7" s="416"/>
      <c r="DX7" s="416"/>
      <c r="DY7" s="416"/>
      <c r="DZ7" s="416"/>
      <c r="EA7" s="416"/>
      <c r="EB7" s="416"/>
      <c r="EC7" s="416"/>
      <c r="ED7" s="417"/>
    </row>
    <row r="8" spans="1:134" s="16" customFormat="1" ht="10.5">
      <c r="A8" s="418"/>
      <c r="B8" s="418"/>
      <c r="C8" s="418" t="s">
        <v>6</v>
      </c>
      <c r="D8" s="418"/>
      <c r="E8" s="418"/>
      <c r="F8" s="418"/>
      <c r="G8" s="418"/>
      <c r="H8" s="418"/>
      <c r="I8" s="418"/>
      <c r="J8" s="418"/>
      <c r="K8" s="415"/>
      <c r="L8" s="418" t="s">
        <v>170</v>
      </c>
      <c r="M8" s="418"/>
      <c r="N8" s="418"/>
      <c r="O8" s="418"/>
      <c r="P8" s="418"/>
      <c r="Q8" s="418"/>
      <c r="R8" s="418" t="s">
        <v>171</v>
      </c>
      <c r="S8" s="418"/>
      <c r="T8" s="418"/>
      <c r="U8" s="418"/>
      <c r="V8" s="418"/>
      <c r="W8" s="428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30"/>
      <c r="AJ8" s="418" t="s">
        <v>172</v>
      </c>
      <c r="AK8" s="418"/>
      <c r="AL8" s="418"/>
      <c r="AM8" s="418"/>
      <c r="AN8" s="428" t="s">
        <v>6</v>
      </c>
      <c r="AO8" s="429"/>
      <c r="AP8" s="429"/>
      <c r="AQ8" s="429"/>
      <c r="AR8" s="429"/>
      <c r="AS8" s="429"/>
      <c r="AT8" s="429"/>
      <c r="AU8" s="430"/>
      <c r="AV8" s="428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30"/>
      <c r="BP8" s="418" t="s">
        <v>173</v>
      </c>
      <c r="BQ8" s="418"/>
      <c r="BR8" s="418"/>
      <c r="BS8" s="418"/>
      <c r="BT8" s="418"/>
      <c r="BU8" s="418" t="s">
        <v>174</v>
      </c>
      <c r="BV8" s="418"/>
      <c r="BW8" s="418"/>
      <c r="BX8" s="418"/>
      <c r="BY8" s="418"/>
      <c r="BZ8" s="428" t="s">
        <v>282</v>
      </c>
      <c r="CA8" s="429"/>
      <c r="CB8" s="429"/>
      <c r="CC8" s="429"/>
      <c r="CD8" s="429"/>
      <c r="CE8" s="429"/>
      <c r="CF8" s="429"/>
      <c r="CG8" s="429"/>
      <c r="CH8" s="429"/>
      <c r="CI8" s="430"/>
      <c r="CJ8" s="658"/>
      <c r="CK8" s="659"/>
      <c r="CL8" s="659"/>
      <c r="CM8" s="659"/>
      <c r="CN8" s="659"/>
      <c r="CO8" s="659"/>
      <c r="CP8" s="659"/>
      <c r="CQ8" s="659"/>
      <c r="CR8" s="659"/>
      <c r="CS8" s="660"/>
      <c r="CT8" s="428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30"/>
      <c r="DM8" s="428" t="s">
        <v>175</v>
      </c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30"/>
    </row>
    <row r="9" spans="1:134" s="16" customFormat="1" ht="10.5">
      <c r="A9" s="418"/>
      <c r="B9" s="418"/>
      <c r="C9" s="418" t="s">
        <v>176</v>
      </c>
      <c r="D9" s="418"/>
      <c r="E9" s="418"/>
      <c r="F9" s="418"/>
      <c r="G9" s="418"/>
      <c r="H9" s="418"/>
      <c r="I9" s="418"/>
      <c r="J9" s="418"/>
      <c r="K9" s="415"/>
      <c r="L9" s="415" t="s">
        <v>177</v>
      </c>
      <c r="M9" s="416"/>
      <c r="N9" s="416"/>
      <c r="O9" s="416"/>
      <c r="P9" s="416"/>
      <c r="Q9" s="417"/>
      <c r="R9" s="418" t="s">
        <v>178</v>
      </c>
      <c r="S9" s="418"/>
      <c r="T9" s="418"/>
      <c r="U9" s="418"/>
      <c r="V9" s="418"/>
      <c r="W9" s="417" t="s">
        <v>65</v>
      </c>
      <c r="X9" s="418"/>
      <c r="Y9" s="418"/>
      <c r="Z9" s="418"/>
      <c r="AA9" s="417" t="s">
        <v>179</v>
      </c>
      <c r="AB9" s="418"/>
      <c r="AC9" s="418"/>
      <c r="AD9" s="418"/>
      <c r="AE9" s="418"/>
      <c r="AF9" s="417" t="s">
        <v>180</v>
      </c>
      <c r="AG9" s="418"/>
      <c r="AH9" s="418"/>
      <c r="AI9" s="415"/>
      <c r="AJ9" s="418" t="s">
        <v>181</v>
      </c>
      <c r="AK9" s="418"/>
      <c r="AL9" s="418"/>
      <c r="AM9" s="418"/>
      <c r="AN9" s="418" t="s">
        <v>182</v>
      </c>
      <c r="AO9" s="418"/>
      <c r="AP9" s="418"/>
      <c r="AQ9" s="418"/>
      <c r="AR9" s="418" t="s">
        <v>182</v>
      </c>
      <c r="AS9" s="418"/>
      <c r="AT9" s="418"/>
      <c r="AU9" s="418"/>
      <c r="AV9" s="418" t="s">
        <v>183</v>
      </c>
      <c r="AW9" s="418"/>
      <c r="AX9" s="418"/>
      <c r="AY9" s="418"/>
      <c r="AZ9" s="418"/>
      <c r="BA9" s="418" t="s">
        <v>184</v>
      </c>
      <c r="BB9" s="418"/>
      <c r="BC9" s="418"/>
      <c r="BD9" s="418"/>
      <c r="BE9" s="418"/>
      <c r="BF9" s="418" t="s">
        <v>185</v>
      </c>
      <c r="BG9" s="418"/>
      <c r="BH9" s="418"/>
      <c r="BI9" s="418"/>
      <c r="BJ9" s="418"/>
      <c r="BK9" s="418" t="s">
        <v>186</v>
      </c>
      <c r="BL9" s="418"/>
      <c r="BM9" s="418"/>
      <c r="BN9" s="418"/>
      <c r="BO9" s="418"/>
      <c r="BP9" s="418" t="s">
        <v>145</v>
      </c>
      <c r="BQ9" s="418"/>
      <c r="BR9" s="418"/>
      <c r="BS9" s="418"/>
      <c r="BT9" s="418"/>
      <c r="BU9" s="418" t="s">
        <v>187</v>
      </c>
      <c r="BV9" s="418"/>
      <c r="BW9" s="418"/>
      <c r="BX9" s="418"/>
      <c r="BY9" s="418"/>
      <c r="BZ9" s="418" t="s">
        <v>188</v>
      </c>
      <c r="CA9" s="418"/>
      <c r="CB9" s="418"/>
      <c r="CC9" s="418"/>
      <c r="CD9" s="418"/>
      <c r="CE9" s="418" t="s">
        <v>188</v>
      </c>
      <c r="CF9" s="418"/>
      <c r="CG9" s="418"/>
      <c r="CH9" s="418"/>
      <c r="CI9" s="418"/>
      <c r="CJ9" s="418" t="s">
        <v>188</v>
      </c>
      <c r="CK9" s="418"/>
      <c r="CL9" s="418"/>
      <c r="CM9" s="418"/>
      <c r="CN9" s="418"/>
      <c r="CO9" s="418" t="s">
        <v>188</v>
      </c>
      <c r="CP9" s="418"/>
      <c r="CQ9" s="418"/>
      <c r="CR9" s="418"/>
      <c r="CS9" s="418"/>
      <c r="CT9" s="417" t="s">
        <v>189</v>
      </c>
      <c r="CU9" s="418"/>
      <c r="CV9" s="418"/>
      <c r="CW9" s="418"/>
      <c r="CX9" s="418"/>
      <c r="CY9" s="417" t="s">
        <v>190</v>
      </c>
      <c r="CZ9" s="418"/>
      <c r="DA9" s="418"/>
      <c r="DB9" s="418"/>
      <c r="DC9" s="418"/>
      <c r="DD9" s="424" t="s">
        <v>191</v>
      </c>
      <c r="DE9" s="424"/>
      <c r="DF9" s="424"/>
      <c r="DG9" s="424"/>
      <c r="DH9" s="424"/>
      <c r="DI9" s="424"/>
      <c r="DJ9" s="424"/>
      <c r="DK9" s="424"/>
      <c r="DL9" s="424"/>
      <c r="DM9" s="421" t="s">
        <v>192</v>
      </c>
      <c r="DN9" s="422"/>
      <c r="DO9" s="422"/>
      <c r="DP9" s="422"/>
      <c r="DQ9" s="422"/>
      <c r="DR9" s="422"/>
      <c r="DS9" s="422"/>
      <c r="DT9" s="422"/>
      <c r="DU9" s="422"/>
      <c r="DV9" s="423"/>
      <c r="DW9" s="421" t="s">
        <v>95</v>
      </c>
      <c r="DX9" s="422"/>
      <c r="DY9" s="422"/>
      <c r="DZ9" s="422"/>
      <c r="EA9" s="422"/>
      <c r="EB9" s="422"/>
      <c r="EC9" s="422"/>
      <c r="ED9" s="423"/>
    </row>
    <row r="10" spans="1:134" s="16" customFormat="1" ht="10.5">
      <c r="A10" s="418"/>
      <c r="B10" s="418"/>
      <c r="C10" s="418" t="s">
        <v>193</v>
      </c>
      <c r="D10" s="418"/>
      <c r="E10" s="418"/>
      <c r="F10" s="418"/>
      <c r="G10" s="418"/>
      <c r="H10" s="418"/>
      <c r="I10" s="418"/>
      <c r="J10" s="418"/>
      <c r="K10" s="415"/>
      <c r="L10" s="415" t="s">
        <v>194</v>
      </c>
      <c r="M10" s="416"/>
      <c r="N10" s="416"/>
      <c r="O10" s="416"/>
      <c r="P10" s="416"/>
      <c r="Q10" s="417"/>
      <c r="R10" s="415"/>
      <c r="S10" s="416"/>
      <c r="T10" s="416"/>
      <c r="U10" s="416"/>
      <c r="V10" s="417"/>
      <c r="W10" s="417" t="s">
        <v>79</v>
      </c>
      <c r="X10" s="418"/>
      <c r="Y10" s="418"/>
      <c r="Z10" s="418"/>
      <c r="AA10" s="417" t="s">
        <v>195</v>
      </c>
      <c r="AB10" s="418"/>
      <c r="AC10" s="418"/>
      <c r="AD10" s="418"/>
      <c r="AE10" s="418"/>
      <c r="AF10" s="417" t="s">
        <v>196</v>
      </c>
      <c r="AG10" s="418"/>
      <c r="AH10" s="418"/>
      <c r="AI10" s="415"/>
      <c r="AJ10" s="418"/>
      <c r="AK10" s="418"/>
      <c r="AL10" s="418"/>
      <c r="AM10" s="418"/>
      <c r="AN10" s="418" t="s">
        <v>32</v>
      </c>
      <c r="AO10" s="418"/>
      <c r="AP10" s="418"/>
      <c r="AQ10" s="418"/>
      <c r="AR10" s="418" t="s">
        <v>77</v>
      </c>
      <c r="AS10" s="418"/>
      <c r="AT10" s="418"/>
      <c r="AU10" s="418"/>
      <c r="AV10" s="418" t="s">
        <v>197</v>
      </c>
      <c r="AW10" s="418"/>
      <c r="AX10" s="418"/>
      <c r="AY10" s="418"/>
      <c r="AZ10" s="418"/>
      <c r="BA10" s="418" t="s">
        <v>198</v>
      </c>
      <c r="BB10" s="418"/>
      <c r="BC10" s="418"/>
      <c r="BD10" s="418"/>
      <c r="BE10" s="418"/>
      <c r="BF10" s="418" t="s">
        <v>199</v>
      </c>
      <c r="BG10" s="418"/>
      <c r="BH10" s="418"/>
      <c r="BI10" s="418"/>
      <c r="BJ10" s="418"/>
      <c r="BK10" s="418" t="s">
        <v>200</v>
      </c>
      <c r="BL10" s="418"/>
      <c r="BM10" s="418"/>
      <c r="BN10" s="418"/>
      <c r="BO10" s="418"/>
      <c r="BP10" s="418" t="s">
        <v>201</v>
      </c>
      <c r="BQ10" s="418"/>
      <c r="BR10" s="418"/>
      <c r="BS10" s="418"/>
      <c r="BT10" s="418"/>
      <c r="BU10" s="418" t="s">
        <v>309</v>
      </c>
      <c r="BV10" s="418"/>
      <c r="BW10" s="418"/>
      <c r="BX10" s="418"/>
      <c r="BY10" s="418"/>
      <c r="BZ10" s="418" t="s">
        <v>202</v>
      </c>
      <c r="CA10" s="418"/>
      <c r="CB10" s="418"/>
      <c r="CC10" s="418"/>
      <c r="CD10" s="418"/>
      <c r="CE10" s="418" t="s">
        <v>202</v>
      </c>
      <c r="CF10" s="418"/>
      <c r="CG10" s="418"/>
      <c r="CH10" s="418"/>
      <c r="CI10" s="418"/>
      <c r="CJ10" s="418" t="s">
        <v>202</v>
      </c>
      <c r="CK10" s="418"/>
      <c r="CL10" s="418"/>
      <c r="CM10" s="418"/>
      <c r="CN10" s="418"/>
      <c r="CO10" s="418" t="s">
        <v>202</v>
      </c>
      <c r="CP10" s="418"/>
      <c r="CQ10" s="418"/>
      <c r="CR10" s="418"/>
      <c r="CS10" s="418"/>
      <c r="CT10" s="417" t="s">
        <v>203</v>
      </c>
      <c r="CU10" s="418"/>
      <c r="CV10" s="418"/>
      <c r="CW10" s="418"/>
      <c r="CX10" s="418"/>
      <c r="CY10" s="417" t="s">
        <v>204</v>
      </c>
      <c r="CZ10" s="418"/>
      <c r="DA10" s="418"/>
      <c r="DB10" s="418"/>
      <c r="DC10" s="418"/>
      <c r="DD10" s="418" t="s">
        <v>205</v>
      </c>
      <c r="DE10" s="418"/>
      <c r="DF10" s="418"/>
      <c r="DG10" s="418"/>
      <c r="DH10" s="418"/>
      <c r="DI10" s="418"/>
      <c r="DJ10" s="418"/>
      <c r="DK10" s="418"/>
      <c r="DL10" s="418"/>
      <c r="DM10" s="428"/>
      <c r="DN10" s="429"/>
      <c r="DO10" s="429"/>
      <c r="DP10" s="429"/>
      <c r="DQ10" s="429"/>
      <c r="DR10" s="429"/>
      <c r="DS10" s="429"/>
      <c r="DT10" s="429"/>
      <c r="DU10" s="429"/>
      <c r="DV10" s="430"/>
      <c r="DW10" s="428" t="s">
        <v>206</v>
      </c>
      <c r="DX10" s="429"/>
      <c r="DY10" s="429"/>
      <c r="DZ10" s="429"/>
      <c r="EA10" s="429"/>
      <c r="EB10" s="429"/>
      <c r="EC10" s="429"/>
      <c r="ED10" s="430"/>
    </row>
    <row r="11" spans="1:134" s="16" customFormat="1" ht="10.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5"/>
      <c r="L11" s="415" t="s">
        <v>207</v>
      </c>
      <c r="M11" s="416"/>
      <c r="N11" s="416"/>
      <c r="O11" s="416"/>
      <c r="P11" s="416"/>
      <c r="Q11" s="417"/>
      <c r="R11" s="415"/>
      <c r="S11" s="416"/>
      <c r="T11" s="416"/>
      <c r="U11" s="416"/>
      <c r="V11" s="417"/>
      <c r="W11" s="417" t="s">
        <v>208</v>
      </c>
      <c r="X11" s="418"/>
      <c r="Y11" s="418"/>
      <c r="Z11" s="418"/>
      <c r="AA11" s="417" t="s">
        <v>209</v>
      </c>
      <c r="AB11" s="418"/>
      <c r="AC11" s="418"/>
      <c r="AD11" s="418"/>
      <c r="AE11" s="418"/>
      <c r="AF11" s="417" t="s">
        <v>98</v>
      </c>
      <c r="AG11" s="418"/>
      <c r="AH11" s="418"/>
      <c r="AI11" s="415"/>
      <c r="AJ11" s="418"/>
      <c r="AK11" s="418"/>
      <c r="AL11" s="418"/>
      <c r="AM11" s="418"/>
      <c r="AN11" s="418" t="s">
        <v>35</v>
      </c>
      <c r="AO11" s="418"/>
      <c r="AP11" s="418"/>
      <c r="AQ11" s="418"/>
      <c r="AR11" s="418" t="s">
        <v>210</v>
      </c>
      <c r="AS11" s="418"/>
      <c r="AT11" s="418"/>
      <c r="AU11" s="418"/>
      <c r="AV11" s="418" t="s">
        <v>211</v>
      </c>
      <c r="AW11" s="418"/>
      <c r="AX11" s="418"/>
      <c r="AY11" s="418"/>
      <c r="AZ11" s="418"/>
      <c r="BA11" s="418" t="s">
        <v>212</v>
      </c>
      <c r="BB11" s="418"/>
      <c r="BC11" s="418"/>
      <c r="BD11" s="418"/>
      <c r="BE11" s="418"/>
      <c r="BF11" s="418" t="s">
        <v>213</v>
      </c>
      <c r="BG11" s="418"/>
      <c r="BH11" s="418"/>
      <c r="BI11" s="418"/>
      <c r="BJ11" s="418"/>
      <c r="BK11" s="418" t="s">
        <v>214</v>
      </c>
      <c r="BL11" s="418"/>
      <c r="BM11" s="418"/>
      <c r="BN11" s="418"/>
      <c r="BO11" s="418"/>
      <c r="BP11" s="418" t="s">
        <v>308</v>
      </c>
      <c r="BQ11" s="418"/>
      <c r="BR11" s="418"/>
      <c r="BS11" s="418"/>
      <c r="BT11" s="418"/>
      <c r="BU11" s="418" t="s">
        <v>215</v>
      </c>
      <c r="BV11" s="418"/>
      <c r="BW11" s="418"/>
      <c r="BX11" s="418"/>
      <c r="BY11" s="418"/>
      <c r="BZ11" s="418" t="s">
        <v>211</v>
      </c>
      <c r="CA11" s="418"/>
      <c r="CB11" s="418"/>
      <c r="CC11" s="418"/>
      <c r="CD11" s="418"/>
      <c r="CE11" s="418" t="s">
        <v>216</v>
      </c>
      <c r="CF11" s="418"/>
      <c r="CG11" s="418"/>
      <c r="CH11" s="418"/>
      <c r="CI11" s="418"/>
      <c r="CJ11" s="418" t="s">
        <v>211</v>
      </c>
      <c r="CK11" s="418"/>
      <c r="CL11" s="418"/>
      <c r="CM11" s="418"/>
      <c r="CN11" s="418"/>
      <c r="CO11" s="418" t="s">
        <v>216</v>
      </c>
      <c r="CP11" s="418"/>
      <c r="CQ11" s="418"/>
      <c r="CR11" s="418"/>
      <c r="CS11" s="418"/>
      <c r="CT11" s="417"/>
      <c r="CU11" s="418"/>
      <c r="CV11" s="418"/>
      <c r="CW11" s="418"/>
      <c r="CX11" s="418"/>
      <c r="CY11" s="417" t="s">
        <v>217</v>
      </c>
      <c r="CZ11" s="418"/>
      <c r="DA11" s="418"/>
      <c r="DB11" s="418"/>
      <c r="DC11" s="418"/>
      <c r="DD11" s="418" t="s">
        <v>218</v>
      </c>
      <c r="DE11" s="418"/>
      <c r="DF11" s="418"/>
      <c r="DG11" s="418"/>
      <c r="DH11" s="418"/>
      <c r="DI11" s="418"/>
      <c r="DJ11" s="418"/>
      <c r="DK11" s="418"/>
      <c r="DL11" s="418"/>
      <c r="DM11" s="418" t="s">
        <v>219</v>
      </c>
      <c r="DN11" s="418"/>
      <c r="DO11" s="418"/>
      <c r="DP11" s="418"/>
      <c r="DQ11" s="418"/>
      <c r="DR11" s="418"/>
      <c r="DS11" s="418" t="s">
        <v>220</v>
      </c>
      <c r="DT11" s="418"/>
      <c r="DU11" s="418"/>
      <c r="DV11" s="418"/>
      <c r="DW11" s="418" t="s">
        <v>221</v>
      </c>
      <c r="DX11" s="418"/>
      <c r="DY11" s="418"/>
      <c r="DZ11" s="418"/>
      <c r="EA11" s="418" t="s">
        <v>222</v>
      </c>
      <c r="EB11" s="418"/>
      <c r="EC11" s="418"/>
      <c r="ED11" s="418"/>
    </row>
    <row r="12" spans="1:134" s="16" customFormat="1" ht="10.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5"/>
      <c r="L12" s="415" t="s">
        <v>223</v>
      </c>
      <c r="M12" s="416"/>
      <c r="N12" s="416"/>
      <c r="O12" s="416"/>
      <c r="P12" s="416"/>
      <c r="Q12" s="417"/>
      <c r="R12" s="415"/>
      <c r="S12" s="416"/>
      <c r="T12" s="416"/>
      <c r="U12" s="416"/>
      <c r="V12" s="417"/>
      <c r="W12" s="417" t="s">
        <v>92</v>
      </c>
      <c r="X12" s="418"/>
      <c r="Y12" s="418"/>
      <c r="Z12" s="418"/>
      <c r="AA12" s="417"/>
      <c r="AB12" s="418"/>
      <c r="AC12" s="418"/>
      <c r="AD12" s="418"/>
      <c r="AE12" s="418"/>
      <c r="AF12" s="417"/>
      <c r="AG12" s="418"/>
      <c r="AH12" s="418"/>
      <c r="AI12" s="415"/>
      <c r="AJ12" s="418"/>
      <c r="AK12" s="418"/>
      <c r="AL12" s="418"/>
      <c r="AM12" s="418"/>
      <c r="AN12" s="418" t="s">
        <v>39</v>
      </c>
      <c r="AO12" s="418"/>
      <c r="AP12" s="418"/>
      <c r="AQ12" s="418"/>
      <c r="AR12" s="418" t="s">
        <v>224</v>
      </c>
      <c r="AS12" s="418"/>
      <c r="AT12" s="418"/>
      <c r="AU12" s="418"/>
      <c r="AV12" s="418" t="s">
        <v>225</v>
      </c>
      <c r="AW12" s="418"/>
      <c r="AX12" s="418"/>
      <c r="AY12" s="418"/>
      <c r="AZ12" s="418"/>
      <c r="BA12" s="418" t="s">
        <v>226</v>
      </c>
      <c r="BB12" s="418"/>
      <c r="BC12" s="418"/>
      <c r="BD12" s="418"/>
      <c r="BE12" s="418"/>
      <c r="BF12" s="418" t="s">
        <v>227</v>
      </c>
      <c r="BG12" s="418"/>
      <c r="BH12" s="418"/>
      <c r="BI12" s="418"/>
      <c r="BJ12" s="418"/>
      <c r="BK12" s="418" t="s">
        <v>228</v>
      </c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 t="s">
        <v>173</v>
      </c>
      <c r="CA12" s="418"/>
      <c r="CB12" s="418"/>
      <c r="CC12" s="418"/>
      <c r="CD12" s="418"/>
      <c r="CE12" s="418" t="s">
        <v>229</v>
      </c>
      <c r="CF12" s="418"/>
      <c r="CG12" s="418"/>
      <c r="CH12" s="418"/>
      <c r="CI12" s="418"/>
      <c r="CJ12" s="418" t="s">
        <v>173</v>
      </c>
      <c r="CK12" s="418"/>
      <c r="CL12" s="418"/>
      <c r="CM12" s="418"/>
      <c r="CN12" s="418"/>
      <c r="CO12" s="418" t="s">
        <v>229</v>
      </c>
      <c r="CP12" s="418"/>
      <c r="CQ12" s="418"/>
      <c r="CR12" s="418"/>
      <c r="CS12" s="418"/>
      <c r="CT12" s="417"/>
      <c r="CU12" s="418"/>
      <c r="CV12" s="418"/>
      <c r="CW12" s="418"/>
      <c r="CX12" s="418"/>
      <c r="CY12" s="417" t="s">
        <v>230</v>
      </c>
      <c r="CZ12" s="418"/>
      <c r="DA12" s="418"/>
      <c r="DB12" s="418"/>
      <c r="DC12" s="418"/>
      <c r="DD12" s="418" t="s">
        <v>231</v>
      </c>
      <c r="DE12" s="418"/>
      <c r="DF12" s="418"/>
      <c r="DG12" s="418"/>
      <c r="DH12" s="418"/>
      <c r="DI12" s="418"/>
      <c r="DJ12" s="418"/>
      <c r="DK12" s="418"/>
      <c r="DL12" s="418"/>
      <c r="DM12" s="418" t="s">
        <v>232</v>
      </c>
      <c r="DN12" s="418"/>
      <c r="DO12" s="418"/>
      <c r="DP12" s="418"/>
      <c r="DQ12" s="418"/>
      <c r="DR12" s="418"/>
      <c r="DS12" s="418" t="s">
        <v>146</v>
      </c>
      <c r="DT12" s="418"/>
      <c r="DU12" s="418"/>
      <c r="DV12" s="418"/>
      <c r="DW12" s="418"/>
      <c r="DX12" s="418"/>
      <c r="DY12" s="418"/>
      <c r="DZ12" s="418"/>
      <c r="EA12" s="418" t="s">
        <v>147</v>
      </c>
      <c r="EB12" s="418"/>
      <c r="EC12" s="418"/>
      <c r="ED12" s="418"/>
    </row>
    <row r="13" spans="1:134" s="16" customFormat="1" ht="10.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5"/>
      <c r="L13" s="415" t="s">
        <v>233</v>
      </c>
      <c r="M13" s="416"/>
      <c r="N13" s="416"/>
      <c r="O13" s="416"/>
      <c r="P13" s="416"/>
      <c r="Q13" s="417"/>
      <c r="R13" s="415"/>
      <c r="S13" s="416"/>
      <c r="T13" s="416"/>
      <c r="U13" s="416"/>
      <c r="V13" s="417"/>
      <c r="W13" s="417"/>
      <c r="X13" s="418"/>
      <c r="Y13" s="418"/>
      <c r="Z13" s="418"/>
      <c r="AA13" s="417"/>
      <c r="AB13" s="418"/>
      <c r="AC13" s="418"/>
      <c r="AD13" s="418"/>
      <c r="AE13" s="418"/>
      <c r="AF13" s="417"/>
      <c r="AG13" s="418"/>
      <c r="AH13" s="418"/>
      <c r="AI13" s="415"/>
      <c r="AJ13" s="418"/>
      <c r="AK13" s="418"/>
      <c r="AL13" s="418"/>
      <c r="AM13" s="418"/>
      <c r="AN13" s="418"/>
      <c r="AO13" s="418"/>
      <c r="AP13" s="418"/>
      <c r="AQ13" s="418"/>
      <c r="AR13" s="418" t="s">
        <v>234</v>
      </c>
      <c r="AS13" s="418"/>
      <c r="AT13" s="418"/>
      <c r="AU13" s="418"/>
      <c r="AV13" s="418" t="s">
        <v>235</v>
      </c>
      <c r="AW13" s="418"/>
      <c r="AX13" s="418"/>
      <c r="AY13" s="418"/>
      <c r="AZ13" s="418"/>
      <c r="BA13" s="418" t="s">
        <v>236</v>
      </c>
      <c r="BB13" s="418"/>
      <c r="BC13" s="418"/>
      <c r="BD13" s="418"/>
      <c r="BE13" s="418"/>
      <c r="BF13" s="418" t="s">
        <v>237</v>
      </c>
      <c r="BG13" s="418"/>
      <c r="BH13" s="418"/>
      <c r="BI13" s="418"/>
      <c r="BJ13" s="418"/>
      <c r="BK13" s="418" t="s">
        <v>238</v>
      </c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 t="s">
        <v>235</v>
      </c>
      <c r="CA13" s="418"/>
      <c r="CB13" s="418"/>
      <c r="CC13" s="418"/>
      <c r="CD13" s="418"/>
      <c r="CE13" s="418" t="s">
        <v>239</v>
      </c>
      <c r="CF13" s="418"/>
      <c r="CG13" s="418"/>
      <c r="CH13" s="418"/>
      <c r="CI13" s="418"/>
      <c r="CJ13" s="418" t="s">
        <v>235</v>
      </c>
      <c r="CK13" s="418"/>
      <c r="CL13" s="418"/>
      <c r="CM13" s="418"/>
      <c r="CN13" s="418"/>
      <c r="CO13" s="418" t="s">
        <v>239</v>
      </c>
      <c r="CP13" s="418"/>
      <c r="CQ13" s="418"/>
      <c r="CR13" s="418"/>
      <c r="CS13" s="418"/>
      <c r="CT13" s="417"/>
      <c r="CU13" s="418"/>
      <c r="CV13" s="418"/>
      <c r="CW13" s="418"/>
      <c r="CX13" s="418"/>
      <c r="CY13" s="417"/>
      <c r="CZ13" s="418"/>
      <c r="DA13" s="418"/>
      <c r="DB13" s="418"/>
      <c r="DC13" s="418"/>
      <c r="DD13" s="418" t="s">
        <v>240</v>
      </c>
      <c r="DE13" s="418"/>
      <c r="DF13" s="418"/>
      <c r="DG13" s="418"/>
      <c r="DH13" s="418"/>
      <c r="DI13" s="418"/>
      <c r="DJ13" s="418"/>
      <c r="DK13" s="418"/>
      <c r="DL13" s="418"/>
      <c r="DM13" s="418" t="s">
        <v>241</v>
      </c>
      <c r="DN13" s="418"/>
      <c r="DO13" s="418"/>
      <c r="DP13" s="418"/>
      <c r="DQ13" s="418"/>
      <c r="DR13" s="418"/>
      <c r="DS13" s="418"/>
      <c r="DT13" s="418"/>
      <c r="DU13" s="418"/>
      <c r="DV13" s="418"/>
      <c r="DW13" s="418"/>
      <c r="DX13" s="418"/>
      <c r="DY13" s="418"/>
      <c r="DZ13" s="418"/>
      <c r="EA13" s="418" t="s">
        <v>88</v>
      </c>
      <c r="EB13" s="418"/>
      <c r="EC13" s="418"/>
      <c r="ED13" s="418"/>
    </row>
    <row r="14" spans="1:134" s="16" customFormat="1" ht="10.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5"/>
      <c r="L14" s="415"/>
      <c r="M14" s="416"/>
      <c r="N14" s="416"/>
      <c r="O14" s="416"/>
      <c r="P14" s="416"/>
      <c r="Q14" s="417"/>
      <c r="R14" s="415"/>
      <c r="S14" s="416"/>
      <c r="T14" s="416"/>
      <c r="U14" s="416"/>
      <c r="V14" s="417"/>
      <c r="W14" s="417"/>
      <c r="X14" s="418"/>
      <c r="Y14" s="418"/>
      <c r="Z14" s="418"/>
      <c r="AA14" s="417"/>
      <c r="AB14" s="418"/>
      <c r="AC14" s="418"/>
      <c r="AD14" s="418"/>
      <c r="AE14" s="418"/>
      <c r="AF14" s="417"/>
      <c r="AG14" s="418"/>
      <c r="AH14" s="418"/>
      <c r="AI14" s="415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 t="s">
        <v>242</v>
      </c>
      <c r="AW14" s="418"/>
      <c r="AX14" s="418"/>
      <c r="AY14" s="418"/>
      <c r="AZ14" s="418"/>
      <c r="BA14" s="418" t="s">
        <v>243</v>
      </c>
      <c r="BB14" s="418"/>
      <c r="BC14" s="418"/>
      <c r="BD14" s="418"/>
      <c r="BE14" s="418"/>
      <c r="BF14" s="418" t="s">
        <v>244</v>
      </c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 t="s">
        <v>245</v>
      </c>
      <c r="CA14" s="418"/>
      <c r="CB14" s="418"/>
      <c r="CC14" s="418"/>
      <c r="CD14" s="418"/>
      <c r="CE14" s="418" t="s">
        <v>246</v>
      </c>
      <c r="CF14" s="418"/>
      <c r="CG14" s="418"/>
      <c r="CH14" s="418"/>
      <c r="CI14" s="418"/>
      <c r="CJ14" s="418" t="s">
        <v>245</v>
      </c>
      <c r="CK14" s="418"/>
      <c r="CL14" s="418"/>
      <c r="CM14" s="418"/>
      <c r="CN14" s="418"/>
      <c r="CO14" s="418" t="s">
        <v>246</v>
      </c>
      <c r="CP14" s="418"/>
      <c r="CQ14" s="418"/>
      <c r="CR14" s="418"/>
      <c r="CS14" s="418"/>
      <c r="CT14" s="417"/>
      <c r="CU14" s="418"/>
      <c r="CV14" s="418"/>
      <c r="CW14" s="418"/>
      <c r="CX14" s="418"/>
      <c r="CY14" s="417"/>
      <c r="CZ14" s="418"/>
      <c r="DA14" s="418"/>
      <c r="DB14" s="418"/>
      <c r="DC14" s="418"/>
      <c r="DD14" s="418" t="s">
        <v>247</v>
      </c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</row>
    <row r="15" spans="1:134" s="16" customFormat="1" ht="10.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5"/>
      <c r="L15" s="415"/>
      <c r="M15" s="416"/>
      <c r="N15" s="416"/>
      <c r="O15" s="416"/>
      <c r="P15" s="416"/>
      <c r="Q15" s="417"/>
      <c r="R15" s="415"/>
      <c r="S15" s="416"/>
      <c r="T15" s="416"/>
      <c r="U15" s="416"/>
      <c r="V15" s="417"/>
      <c r="W15" s="417"/>
      <c r="X15" s="418"/>
      <c r="Y15" s="418"/>
      <c r="Z15" s="418"/>
      <c r="AA15" s="417"/>
      <c r="AB15" s="418"/>
      <c r="AC15" s="418"/>
      <c r="AD15" s="418"/>
      <c r="AE15" s="418"/>
      <c r="AF15" s="417"/>
      <c r="AG15" s="418"/>
      <c r="AH15" s="418"/>
      <c r="AI15" s="415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 t="s">
        <v>238</v>
      </c>
      <c r="AW15" s="418"/>
      <c r="AX15" s="418"/>
      <c r="AY15" s="418"/>
      <c r="AZ15" s="418"/>
      <c r="BA15" s="418" t="s">
        <v>238</v>
      </c>
      <c r="BB15" s="418"/>
      <c r="BC15" s="418"/>
      <c r="BD15" s="418"/>
      <c r="BE15" s="418"/>
      <c r="BF15" s="418" t="s">
        <v>248</v>
      </c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 t="s">
        <v>249</v>
      </c>
      <c r="CF15" s="418"/>
      <c r="CG15" s="418"/>
      <c r="CH15" s="418"/>
      <c r="CI15" s="418"/>
      <c r="CJ15" s="418"/>
      <c r="CK15" s="418"/>
      <c r="CL15" s="418"/>
      <c r="CM15" s="418"/>
      <c r="CN15" s="418"/>
      <c r="CO15" s="418" t="s">
        <v>249</v>
      </c>
      <c r="CP15" s="418"/>
      <c r="CQ15" s="418"/>
      <c r="CR15" s="418"/>
      <c r="CS15" s="418"/>
      <c r="CT15" s="417"/>
      <c r="CU15" s="418"/>
      <c r="CV15" s="418"/>
      <c r="CW15" s="418"/>
      <c r="CX15" s="418"/>
      <c r="CY15" s="417"/>
      <c r="CZ15" s="418"/>
      <c r="DA15" s="418"/>
      <c r="DB15" s="418"/>
      <c r="DC15" s="418"/>
      <c r="DD15" s="418" t="s">
        <v>250</v>
      </c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8"/>
      <c r="EA15" s="418"/>
      <c r="EB15" s="418"/>
      <c r="EC15" s="418"/>
      <c r="ED15" s="418"/>
    </row>
    <row r="16" spans="1:134" s="16" customFormat="1" ht="10.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5"/>
      <c r="L16" s="415"/>
      <c r="M16" s="416"/>
      <c r="N16" s="416"/>
      <c r="O16" s="416"/>
      <c r="P16" s="416"/>
      <c r="Q16" s="417"/>
      <c r="R16" s="415"/>
      <c r="S16" s="416"/>
      <c r="T16" s="416"/>
      <c r="U16" s="416"/>
      <c r="V16" s="417"/>
      <c r="W16" s="417"/>
      <c r="X16" s="418"/>
      <c r="Y16" s="418"/>
      <c r="Z16" s="418"/>
      <c r="AA16" s="417"/>
      <c r="AB16" s="418"/>
      <c r="AC16" s="418"/>
      <c r="AD16" s="418"/>
      <c r="AE16" s="418"/>
      <c r="AF16" s="417"/>
      <c r="AG16" s="418"/>
      <c r="AH16" s="418"/>
      <c r="AI16" s="415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 t="s">
        <v>251</v>
      </c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 t="s">
        <v>252</v>
      </c>
      <c r="CF16" s="418"/>
      <c r="CG16" s="418"/>
      <c r="CH16" s="418"/>
      <c r="CI16" s="418"/>
      <c r="CJ16" s="418"/>
      <c r="CK16" s="418"/>
      <c r="CL16" s="418"/>
      <c r="CM16" s="418"/>
      <c r="CN16" s="418"/>
      <c r="CO16" s="418" t="s">
        <v>252</v>
      </c>
      <c r="CP16" s="418"/>
      <c r="CQ16" s="418"/>
      <c r="CR16" s="418"/>
      <c r="CS16" s="418"/>
      <c r="CT16" s="417"/>
      <c r="CU16" s="418"/>
      <c r="CV16" s="418"/>
      <c r="CW16" s="418"/>
      <c r="CX16" s="418"/>
      <c r="CY16" s="417"/>
      <c r="CZ16" s="418"/>
      <c r="DA16" s="418"/>
      <c r="DB16" s="418"/>
      <c r="DC16" s="418"/>
      <c r="DD16" s="418" t="s">
        <v>253</v>
      </c>
      <c r="DE16" s="418"/>
      <c r="DF16" s="418"/>
      <c r="DG16" s="418"/>
      <c r="DH16" s="418"/>
      <c r="DI16" s="418"/>
      <c r="DJ16" s="418"/>
      <c r="DK16" s="418"/>
      <c r="DL16" s="418"/>
      <c r="DM16" s="418"/>
      <c r="DN16" s="418"/>
      <c r="DO16" s="418"/>
      <c r="DP16" s="418"/>
      <c r="DQ16" s="418"/>
      <c r="DR16" s="418"/>
      <c r="DS16" s="418"/>
      <c r="DT16" s="418"/>
      <c r="DU16" s="418"/>
      <c r="DV16" s="418"/>
      <c r="DW16" s="418"/>
      <c r="DX16" s="418"/>
      <c r="DY16" s="418"/>
      <c r="DZ16" s="418"/>
      <c r="EA16" s="418"/>
      <c r="EB16" s="418"/>
      <c r="EC16" s="418"/>
      <c r="ED16" s="418"/>
    </row>
    <row r="17" spans="1:134" s="16" customFormat="1" ht="10.5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5"/>
      <c r="L17" s="415"/>
      <c r="M17" s="416"/>
      <c r="N17" s="416"/>
      <c r="O17" s="416"/>
      <c r="P17" s="416"/>
      <c r="Q17" s="417"/>
      <c r="R17" s="415"/>
      <c r="S17" s="416"/>
      <c r="T17" s="416"/>
      <c r="U17" s="416"/>
      <c r="V17" s="417"/>
      <c r="W17" s="417"/>
      <c r="X17" s="418"/>
      <c r="Y17" s="418"/>
      <c r="Z17" s="418"/>
      <c r="AA17" s="417"/>
      <c r="AB17" s="418"/>
      <c r="AC17" s="418"/>
      <c r="AD17" s="418"/>
      <c r="AE17" s="418"/>
      <c r="AF17" s="417"/>
      <c r="AG17" s="418"/>
      <c r="AH17" s="418"/>
      <c r="AI17" s="415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 t="s">
        <v>254</v>
      </c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7"/>
      <c r="CU17" s="418"/>
      <c r="CV17" s="418"/>
      <c r="CW17" s="418"/>
      <c r="CX17" s="418"/>
      <c r="CY17" s="417"/>
      <c r="CZ17" s="418"/>
      <c r="DA17" s="418"/>
      <c r="DB17" s="418"/>
      <c r="DC17" s="418"/>
      <c r="DD17" s="418" t="s">
        <v>255</v>
      </c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</row>
    <row r="18" spans="1:134" s="16" customFormat="1" ht="10.5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5"/>
      <c r="L18" s="415"/>
      <c r="M18" s="416"/>
      <c r="N18" s="416"/>
      <c r="O18" s="416"/>
      <c r="P18" s="416"/>
      <c r="Q18" s="417"/>
      <c r="R18" s="415"/>
      <c r="S18" s="416"/>
      <c r="T18" s="416"/>
      <c r="U18" s="416"/>
      <c r="V18" s="417"/>
      <c r="W18" s="417"/>
      <c r="X18" s="418"/>
      <c r="Y18" s="418"/>
      <c r="Z18" s="418"/>
      <c r="AA18" s="417"/>
      <c r="AB18" s="418"/>
      <c r="AC18" s="418"/>
      <c r="AD18" s="418"/>
      <c r="AE18" s="418"/>
      <c r="AF18" s="417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 t="s">
        <v>238</v>
      </c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7"/>
      <c r="CU18" s="418"/>
      <c r="CV18" s="418"/>
      <c r="CW18" s="418"/>
      <c r="CX18" s="418"/>
      <c r="CY18" s="417"/>
      <c r="CZ18" s="418"/>
      <c r="DA18" s="418"/>
      <c r="DB18" s="418"/>
      <c r="DC18" s="418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</row>
    <row r="19" spans="1:134" s="5" customFormat="1" ht="18" customHeight="1">
      <c r="A19" s="640" t="s">
        <v>0</v>
      </c>
      <c r="B19" s="640"/>
      <c r="C19" s="643" t="s">
        <v>323</v>
      </c>
      <c r="D19" s="641"/>
      <c r="E19" s="641"/>
      <c r="F19" s="641"/>
      <c r="G19" s="641"/>
      <c r="H19" s="641"/>
      <c r="I19" s="641"/>
      <c r="J19" s="641"/>
      <c r="K19" s="641"/>
      <c r="L19" s="629" t="s">
        <v>274</v>
      </c>
      <c r="M19" s="630"/>
      <c r="N19" s="630"/>
      <c r="O19" s="630"/>
      <c r="P19" s="630"/>
      <c r="Q19" s="631"/>
      <c r="R19" s="629" t="s">
        <v>284</v>
      </c>
      <c r="S19" s="630"/>
      <c r="T19" s="630"/>
      <c r="U19" s="630"/>
      <c r="V19" s="631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291"/>
      <c r="AK19" s="291"/>
      <c r="AL19" s="291"/>
      <c r="AM19" s="291"/>
      <c r="AN19" s="407" t="s">
        <v>349</v>
      </c>
      <c r="AO19" s="407"/>
      <c r="AP19" s="407"/>
      <c r="AQ19" s="407"/>
      <c r="AR19" s="407" t="s">
        <v>350</v>
      </c>
      <c r="AS19" s="407"/>
      <c r="AT19" s="407"/>
      <c r="AU19" s="407"/>
      <c r="AV19" s="407" t="s">
        <v>270</v>
      </c>
      <c r="AW19" s="407"/>
      <c r="AX19" s="407"/>
      <c r="AY19" s="407"/>
      <c r="AZ19" s="407"/>
      <c r="BA19" s="407" t="s">
        <v>270</v>
      </c>
      <c r="BB19" s="407"/>
      <c r="BC19" s="407"/>
      <c r="BD19" s="407"/>
      <c r="BE19" s="407"/>
      <c r="BF19" s="407" t="s">
        <v>270</v>
      </c>
      <c r="BG19" s="407"/>
      <c r="BH19" s="407"/>
      <c r="BI19" s="407"/>
      <c r="BJ19" s="407"/>
      <c r="BK19" s="407" t="s">
        <v>270</v>
      </c>
      <c r="BL19" s="407"/>
      <c r="BM19" s="407"/>
      <c r="BN19" s="407"/>
      <c r="BO19" s="407"/>
      <c r="BP19" s="248">
        <v>0</v>
      </c>
      <c r="BQ19" s="248"/>
      <c r="BR19" s="248"/>
      <c r="BS19" s="248"/>
      <c r="BT19" s="248"/>
      <c r="BU19" s="248">
        <v>0</v>
      </c>
      <c r="BV19" s="248"/>
      <c r="BW19" s="248"/>
      <c r="BX19" s="248"/>
      <c r="BY19" s="248"/>
      <c r="BZ19" s="232">
        <v>8.09</v>
      </c>
      <c r="CA19" s="232"/>
      <c r="CB19" s="232"/>
      <c r="CC19" s="232"/>
      <c r="CD19" s="232"/>
      <c r="CE19" s="248">
        <v>8.09</v>
      </c>
      <c r="CF19" s="248"/>
      <c r="CG19" s="248"/>
      <c r="CH19" s="248"/>
      <c r="CI19" s="248"/>
      <c r="CJ19" s="639">
        <f aca="true" t="shared" si="0" ref="CJ19:CJ24">BZ19</f>
        <v>8.09</v>
      </c>
      <c r="CK19" s="639"/>
      <c r="CL19" s="639"/>
      <c r="CM19" s="639"/>
      <c r="CN19" s="639"/>
      <c r="CO19" s="248">
        <v>8.09</v>
      </c>
      <c r="CP19" s="248"/>
      <c r="CQ19" s="248"/>
      <c r="CR19" s="248"/>
      <c r="CS19" s="248"/>
      <c r="CT19" s="629" t="s">
        <v>529</v>
      </c>
      <c r="CU19" s="630"/>
      <c r="CV19" s="630"/>
      <c r="CW19" s="630"/>
      <c r="CX19" s="63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638"/>
      <c r="DT19" s="638"/>
      <c r="DU19" s="638"/>
      <c r="DV19" s="638"/>
      <c r="DW19" s="291"/>
      <c r="DX19" s="291"/>
      <c r="DY19" s="291"/>
      <c r="DZ19" s="291"/>
      <c r="EA19" s="291"/>
      <c r="EB19" s="291"/>
      <c r="EC19" s="291"/>
      <c r="ED19" s="291"/>
    </row>
    <row r="20" spans="1:134" s="5" customFormat="1" ht="12" customHeight="1">
      <c r="A20" s="640">
        <f>A19+1</f>
        <v>2</v>
      </c>
      <c r="B20" s="640"/>
      <c r="C20" s="641" t="s">
        <v>324</v>
      </c>
      <c r="D20" s="641"/>
      <c r="E20" s="641"/>
      <c r="F20" s="641"/>
      <c r="G20" s="641"/>
      <c r="H20" s="641"/>
      <c r="I20" s="641"/>
      <c r="J20" s="641"/>
      <c r="K20" s="641"/>
      <c r="L20" s="632"/>
      <c r="M20" s="633"/>
      <c r="N20" s="633"/>
      <c r="O20" s="633"/>
      <c r="P20" s="633"/>
      <c r="Q20" s="634"/>
      <c r="R20" s="632"/>
      <c r="S20" s="633"/>
      <c r="T20" s="633"/>
      <c r="U20" s="633"/>
      <c r="V20" s="634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291"/>
      <c r="AK20" s="291"/>
      <c r="AL20" s="291"/>
      <c r="AM20" s="291"/>
      <c r="AN20" s="407" t="s">
        <v>349</v>
      </c>
      <c r="AO20" s="407"/>
      <c r="AP20" s="407"/>
      <c r="AQ20" s="407"/>
      <c r="AR20" s="407" t="s">
        <v>350</v>
      </c>
      <c r="AS20" s="407"/>
      <c r="AT20" s="407"/>
      <c r="AU20" s="407"/>
      <c r="AV20" s="407" t="s">
        <v>270</v>
      </c>
      <c r="AW20" s="407"/>
      <c r="AX20" s="407"/>
      <c r="AY20" s="407"/>
      <c r="AZ20" s="407"/>
      <c r="BA20" s="407" t="s">
        <v>270</v>
      </c>
      <c r="BB20" s="407"/>
      <c r="BC20" s="407"/>
      <c r="BD20" s="407"/>
      <c r="BE20" s="407"/>
      <c r="BF20" s="407" t="s">
        <v>270</v>
      </c>
      <c r="BG20" s="407"/>
      <c r="BH20" s="407"/>
      <c r="BI20" s="407"/>
      <c r="BJ20" s="407"/>
      <c r="BK20" s="407" t="s">
        <v>270</v>
      </c>
      <c r="BL20" s="407"/>
      <c r="BM20" s="407"/>
      <c r="BN20" s="407"/>
      <c r="BO20" s="407"/>
      <c r="BP20" s="248">
        <v>0</v>
      </c>
      <c r="BQ20" s="248"/>
      <c r="BR20" s="248"/>
      <c r="BS20" s="248"/>
      <c r="BT20" s="248"/>
      <c r="BU20" s="248">
        <v>0</v>
      </c>
      <c r="BV20" s="248"/>
      <c r="BW20" s="248"/>
      <c r="BX20" s="248"/>
      <c r="BY20" s="248"/>
      <c r="BZ20" s="232">
        <v>8.09</v>
      </c>
      <c r="CA20" s="232"/>
      <c r="CB20" s="232"/>
      <c r="CC20" s="232"/>
      <c r="CD20" s="232"/>
      <c r="CE20" s="248">
        <v>8.09</v>
      </c>
      <c r="CF20" s="248"/>
      <c r="CG20" s="248"/>
      <c r="CH20" s="248"/>
      <c r="CI20" s="248"/>
      <c r="CJ20" s="639">
        <f t="shared" si="0"/>
        <v>8.09</v>
      </c>
      <c r="CK20" s="639"/>
      <c r="CL20" s="639"/>
      <c r="CM20" s="639"/>
      <c r="CN20" s="639"/>
      <c r="CO20" s="248">
        <v>8.09</v>
      </c>
      <c r="CP20" s="248"/>
      <c r="CQ20" s="248"/>
      <c r="CR20" s="248"/>
      <c r="CS20" s="248"/>
      <c r="CT20" s="632"/>
      <c r="CU20" s="633"/>
      <c r="CV20" s="633"/>
      <c r="CW20" s="633"/>
      <c r="CX20" s="634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638"/>
      <c r="DT20" s="638"/>
      <c r="DU20" s="638"/>
      <c r="DV20" s="638"/>
      <c r="DW20" s="291"/>
      <c r="DX20" s="291"/>
      <c r="DY20" s="291"/>
      <c r="DZ20" s="291"/>
      <c r="EA20" s="291"/>
      <c r="EB20" s="291"/>
      <c r="EC20" s="291"/>
      <c r="ED20" s="291"/>
    </row>
    <row r="21" spans="1:134" s="5" customFormat="1" ht="12.75" customHeight="1">
      <c r="A21" s="640">
        <v>3</v>
      </c>
      <c r="B21" s="640"/>
      <c r="C21" s="641" t="s">
        <v>311</v>
      </c>
      <c r="D21" s="641"/>
      <c r="E21" s="641"/>
      <c r="F21" s="641"/>
      <c r="G21" s="641"/>
      <c r="H21" s="641"/>
      <c r="I21" s="641"/>
      <c r="J21" s="641"/>
      <c r="K21" s="641"/>
      <c r="L21" s="632"/>
      <c r="M21" s="633"/>
      <c r="N21" s="633"/>
      <c r="O21" s="633"/>
      <c r="P21" s="633"/>
      <c r="Q21" s="634"/>
      <c r="R21" s="632"/>
      <c r="S21" s="633"/>
      <c r="T21" s="633"/>
      <c r="U21" s="633"/>
      <c r="V21" s="634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8"/>
      <c r="AH21" s="638"/>
      <c r="AI21" s="638"/>
      <c r="AJ21" s="291"/>
      <c r="AK21" s="291"/>
      <c r="AL21" s="291"/>
      <c r="AM21" s="291"/>
      <c r="AN21" s="407" t="s">
        <v>349</v>
      </c>
      <c r="AO21" s="407"/>
      <c r="AP21" s="407"/>
      <c r="AQ21" s="407"/>
      <c r="AR21" s="407" t="s">
        <v>350</v>
      </c>
      <c r="AS21" s="407"/>
      <c r="AT21" s="407"/>
      <c r="AU21" s="407"/>
      <c r="AV21" s="407" t="s">
        <v>270</v>
      </c>
      <c r="AW21" s="407"/>
      <c r="AX21" s="407"/>
      <c r="AY21" s="407"/>
      <c r="AZ21" s="407"/>
      <c r="BA21" s="407" t="s">
        <v>270</v>
      </c>
      <c r="BB21" s="407"/>
      <c r="BC21" s="407"/>
      <c r="BD21" s="407"/>
      <c r="BE21" s="407"/>
      <c r="BF21" s="407" t="s">
        <v>270</v>
      </c>
      <c r="BG21" s="407"/>
      <c r="BH21" s="407"/>
      <c r="BI21" s="407"/>
      <c r="BJ21" s="407"/>
      <c r="BK21" s="407" t="s">
        <v>270</v>
      </c>
      <c r="BL21" s="407"/>
      <c r="BM21" s="407"/>
      <c r="BN21" s="407"/>
      <c r="BO21" s="407"/>
      <c r="BP21" s="248">
        <v>0</v>
      </c>
      <c r="BQ21" s="248"/>
      <c r="BR21" s="248"/>
      <c r="BS21" s="248"/>
      <c r="BT21" s="248"/>
      <c r="BU21" s="248">
        <v>0</v>
      </c>
      <c r="BV21" s="248"/>
      <c r="BW21" s="248"/>
      <c r="BX21" s="248"/>
      <c r="BY21" s="248"/>
      <c r="BZ21" s="232">
        <v>13.438</v>
      </c>
      <c r="CA21" s="232"/>
      <c r="CB21" s="232"/>
      <c r="CC21" s="232"/>
      <c r="CD21" s="232"/>
      <c r="CE21" s="232">
        <v>13.338</v>
      </c>
      <c r="CF21" s="232"/>
      <c r="CG21" s="232"/>
      <c r="CH21" s="232"/>
      <c r="CI21" s="232"/>
      <c r="CJ21" s="639">
        <f t="shared" si="0"/>
        <v>13.438</v>
      </c>
      <c r="CK21" s="639"/>
      <c r="CL21" s="639"/>
      <c r="CM21" s="639"/>
      <c r="CN21" s="639"/>
      <c r="CO21" s="248">
        <v>13.438</v>
      </c>
      <c r="CP21" s="248"/>
      <c r="CQ21" s="248"/>
      <c r="CR21" s="248"/>
      <c r="CS21" s="248"/>
      <c r="CT21" s="632"/>
      <c r="CU21" s="633"/>
      <c r="CV21" s="633"/>
      <c r="CW21" s="633"/>
      <c r="CX21" s="634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638"/>
      <c r="DT21" s="638"/>
      <c r="DU21" s="638"/>
      <c r="DV21" s="638"/>
      <c r="DW21" s="291"/>
      <c r="DX21" s="291"/>
      <c r="DY21" s="291"/>
      <c r="DZ21" s="291"/>
      <c r="EA21" s="291"/>
      <c r="EB21" s="291"/>
      <c r="EC21" s="291"/>
      <c r="ED21" s="291"/>
    </row>
    <row r="22" spans="1:134" s="5" customFormat="1" ht="12.75" customHeight="1">
      <c r="A22" s="640">
        <v>4</v>
      </c>
      <c r="B22" s="640"/>
      <c r="C22" s="641" t="s">
        <v>372</v>
      </c>
      <c r="D22" s="641"/>
      <c r="E22" s="641"/>
      <c r="F22" s="641"/>
      <c r="G22" s="641"/>
      <c r="H22" s="641"/>
      <c r="I22" s="641"/>
      <c r="J22" s="641"/>
      <c r="K22" s="641"/>
      <c r="L22" s="632"/>
      <c r="M22" s="633"/>
      <c r="N22" s="633"/>
      <c r="O22" s="633"/>
      <c r="P22" s="633"/>
      <c r="Q22" s="634"/>
      <c r="R22" s="632"/>
      <c r="S22" s="633"/>
      <c r="T22" s="633"/>
      <c r="U22" s="633"/>
      <c r="V22" s="634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291"/>
      <c r="AK22" s="291"/>
      <c r="AL22" s="291"/>
      <c r="AM22" s="291"/>
      <c r="AN22" s="407" t="s">
        <v>349</v>
      </c>
      <c r="AO22" s="407"/>
      <c r="AP22" s="407"/>
      <c r="AQ22" s="407"/>
      <c r="AR22" s="407" t="s">
        <v>350</v>
      </c>
      <c r="AS22" s="407"/>
      <c r="AT22" s="407"/>
      <c r="AU22" s="407"/>
      <c r="AV22" s="407" t="s">
        <v>270</v>
      </c>
      <c r="AW22" s="407"/>
      <c r="AX22" s="407"/>
      <c r="AY22" s="407"/>
      <c r="AZ22" s="407"/>
      <c r="BA22" s="407" t="s">
        <v>270</v>
      </c>
      <c r="BB22" s="407"/>
      <c r="BC22" s="407"/>
      <c r="BD22" s="407"/>
      <c r="BE22" s="407"/>
      <c r="BF22" s="407" t="s">
        <v>270</v>
      </c>
      <c r="BG22" s="407"/>
      <c r="BH22" s="407"/>
      <c r="BI22" s="407"/>
      <c r="BJ22" s="407"/>
      <c r="BK22" s="407" t="s">
        <v>270</v>
      </c>
      <c r="BL22" s="407"/>
      <c r="BM22" s="407"/>
      <c r="BN22" s="407"/>
      <c r="BO22" s="407"/>
      <c r="BP22" s="248">
        <v>0</v>
      </c>
      <c r="BQ22" s="248"/>
      <c r="BR22" s="248"/>
      <c r="BS22" s="248"/>
      <c r="BT22" s="248"/>
      <c r="BU22" s="248">
        <v>0</v>
      </c>
      <c r="BV22" s="248"/>
      <c r="BW22" s="248"/>
      <c r="BX22" s="248"/>
      <c r="BY22" s="248"/>
      <c r="BZ22" s="169">
        <v>13.438</v>
      </c>
      <c r="CA22" s="170"/>
      <c r="CB22" s="170"/>
      <c r="CC22" s="170"/>
      <c r="CD22" s="171"/>
      <c r="CE22" s="248">
        <v>13.338</v>
      </c>
      <c r="CF22" s="248"/>
      <c r="CG22" s="248"/>
      <c r="CH22" s="248"/>
      <c r="CI22" s="248"/>
      <c r="CJ22" s="639">
        <f t="shared" si="0"/>
        <v>13.438</v>
      </c>
      <c r="CK22" s="639"/>
      <c r="CL22" s="639"/>
      <c r="CM22" s="639"/>
      <c r="CN22" s="639"/>
      <c r="CO22" s="248">
        <v>13.438</v>
      </c>
      <c r="CP22" s="248"/>
      <c r="CQ22" s="248"/>
      <c r="CR22" s="248"/>
      <c r="CS22" s="248"/>
      <c r="CT22" s="632"/>
      <c r="CU22" s="633"/>
      <c r="CV22" s="633"/>
      <c r="CW22" s="633"/>
      <c r="CX22" s="634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638"/>
      <c r="DT22" s="638"/>
      <c r="DU22" s="638"/>
      <c r="DV22" s="638"/>
      <c r="DW22" s="291"/>
      <c r="DX22" s="291"/>
      <c r="DY22" s="291"/>
      <c r="DZ22" s="291"/>
      <c r="EA22" s="291"/>
      <c r="EB22" s="291"/>
      <c r="EC22" s="291"/>
      <c r="ED22" s="291"/>
    </row>
    <row r="23" spans="1:134" s="5" customFormat="1" ht="12" customHeight="1">
      <c r="A23" s="640">
        <v>5</v>
      </c>
      <c r="B23" s="640"/>
      <c r="C23" s="641" t="s">
        <v>312</v>
      </c>
      <c r="D23" s="641"/>
      <c r="E23" s="641"/>
      <c r="F23" s="641"/>
      <c r="G23" s="641"/>
      <c r="H23" s="641"/>
      <c r="I23" s="641"/>
      <c r="J23" s="641"/>
      <c r="K23" s="641"/>
      <c r="L23" s="632"/>
      <c r="M23" s="633"/>
      <c r="N23" s="633"/>
      <c r="O23" s="633"/>
      <c r="P23" s="633"/>
      <c r="Q23" s="634"/>
      <c r="R23" s="632"/>
      <c r="S23" s="633"/>
      <c r="T23" s="633"/>
      <c r="U23" s="633"/>
      <c r="V23" s="634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291"/>
      <c r="AK23" s="291"/>
      <c r="AL23" s="291"/>
      <c r="AM23" s="291"/>
      <c r="AN23" s="407" t="s">
        <v>349</v>
      </c>
      <c r="AO23" s="407"/>
      <c r="AP23" s="407"/>
      <c r="AQ23" s="407"/>
      <c r="AR23" s="407" t="s">
        <v>278</v>
      </c>
      <c r="AS23" s="407"/>
      <c r="AT23" s="407"/>
      <c r="AU23" s="407"/>
      <c r="AV23" s="407" t="s">
        <v>270</v>
      </c>
      <c r="AW23" s="407"/>
      <c r="AX23" s="407"/>
      <c r="AY23" s="407"/>
      <c r="AZ23" s="407"/>
      <c r="BA23" s="407" t="s">
        <v>270</v>
      </c>
      <c r="BB23" s="407"/>
      <c r="BC23" s="407"/>
      <c r="BD23" s="407"/>
      <c r="BE23" s="407"/>
      <c r="BF23" s="407" t="s">
        <v>270</v>
      </c>
      <c r="BG23" s="407"/>
      <c r="BH23" s="407"/>
      <c r="BI23" s="407"/>
      <c r="BJ23" s="407"/>
      <c r="BK23" s="407" t="s">
        <v>270</v>
      </c>
      <c r="BL23" s="407"/>
      <c r="BM23" s="407"/>
      <c r="BN23" s="407"/>
      <c r="BO23" s="407"/>
      <c r="BP23" s="248">
        <v>0</v>
      </c>
      <c r="BQ23" s="248"/>
      <c r="BR23" s="248"/>
      <c r="BS23" s="248"/>
      <c r="BT23" s="248"/>
      <c r="BU23" s="248">
        <v>0</v>
      </c>
      <c r="BV23" s="248"/>
      <c r="BW23" s="248"/>
      <c r="BX23" s="248"/>
      <c r="BY23" s="248"/>
      <c r="BZ23" s="169">
        <v>13.86</v>
      </c>
      <c r="CA23" s="170"/>
      <c r="CB23" s="170"/>
      <c r="CC23" s="170"/>
      <c r="CD23" s="171"/>
      <c r="CE23" s="248" t="s">
        <v>270</v>
      </c>
      <c r="CF23" s="248"/>
      <c r="CG23" s="248"/>
      <c r="CH23" s="248"/>
      <c r="CI23" s="248"/>
      <c r="CJ23" s="639">
        <f t="shared" si="0"/>
        <v>13.86</v>
      </c>
      <c r="CK23" s="639"/>
      <c r="CL23" s="639"/>
      <c r="CM23" s="639"/>
      <c r="CN23" s="639"/>
      <c r="CO23" s="248" t="s">
        <v>270</v>
      </c>
      <c r="CP23" s="248"/>
      <c r="CQ23" s="248"/>
      <c r="CR23" s="248"/>
      <c r="CS23" s="248"/>
      <c r="CT23" s="632"/>
      <c r="CU23" s="633"/>
      <c r="CV23" s="633"/>
      <c r="CW23" s="633"/>
      <c r="CX23" s="634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638"/>
      <c r="DT23" s="638"/>
      <c r="DU23" s="638"/>
      <c r="DV23" s="638"/>
      <c r="DW23" s="291"/>
      <c r="DX23" s="291"/>
      <c r="DY23" s="291"/>
      <c r="DZ23" s="291"/>
      <c r="EA23" s="291"/>
      <c r="EB23" s="291"/>
      <c r="EC23" s="291"/>
      <c r="ED23" s="291"/>
    </row>
    <row r="24" spans="1:134" s="5" customFormat="1" ht="12.75" customHeight="1">
      <c r="A24" s="640">
        <v>6</v>
      </c>
      <c r="B24" s="640"/>
      <c r="C24" s="641" t="s">
        <v>313</v>
      </c>
      <c r="D24" s="641"/>
      <c r="E24" s="641"/>
      <c r="F24" s="641"/>
      <c r="G24" s="641"/>
      <c r="H24" s="641"/>
      <c r="I24" s="641"/>
      <c r="J24" s="641"/>
      <c r="K24" s="641"/>
      <c r="L24" s="632"/>
      <c r="M24" s="633"/>
      <c r="N24" s="633"/>
      <c r="O24" s="633"/>
      <c r="P24" s="633"/>
      <c r="Q24" s="634"/>
      <c r="R24" s="632"/>
      <c r="S24" s="633"/>
      <c r="T24" s="633"/>
      <c r="U24" s="633"/>
      <c r="V24" s="634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291"/>
      <c r="AK24" s="291"/>
      <c r="AL24" s="291"/>
      <c r="AM24" s="291"/>
      <c r="AN24" s="407" t="s">
        <v>349</v>
      </c>
      <c r="AO24" s="407"/>
      <c r="AP24" s="407"/>
      <c r="AQ24" s="407"/>
      <c r="AR24" s="407" t="s">
        <v>278</v>
      </c>
      <c r="AS24" s="407"/>
      <c r="AT24" s="407"/>
      <c r="AU24" s="407"/>
      <c r="AV24" s="407" t="s">
        <v>270</v>
      </c>
      <c r="AW24" s="407"/>
      <c r="AX24" s="407"/>
      <c r="AY24" s="407"/>
      <c r="AZ24" s="407"/>
      <c r="BA24" s="407" t="s">
        <v>270</v>
      </c>
      <c r="BB24" s="407"/>
      <c r="BC24" s="407"/>
      <c r="BD24" s="407"/>
      <c r="BE24" s="407"/>
      <c r="BF24" s="407" t="s">
        <v>270</v>
      </c>
      <c r="BG24" s="407"/>
      <c r="BH24" s="407"/>
      <c r="BI24" s="407"/>
      <c r="BJ24" s="407"/>
      <c r="BK24" s="407" t="s">
        <v>270</v>
      </c>
      <c r="BL24" s="407"/>
      <c r="BM24" s="407"/>
      <c r="BN24" s="407"/>
      <c r="BO24" s="407"/>
      <c r="BP24" s="248">
        <v>0</v>
      </c>
      <c r="BQ24" s="248"/>
      <c r="BR24" s="248"/>
      <c r="BS24" s="248"/>
      <c r="BT24" s="248"/>
      <c r="BU24" s="248">
        <v>0</v>
      </c>
      <c r="BV24" s="248"/>
      <c r="BW24" s="248"/>
      <c r="BX24" s="248"/>
      <c r="BY24" s="248"/>
      <c r="BZ24" s="169">
        <v>13.86</v>
      </c>
      <c r="CA24" s="170"/>
      <c r="CB24" s="170"/>
      <c r="CC24" s="170"/>
      <c r="CD24" s="171"/>
      <c r="CE24" s="248" t="s">
        <v>270</v>
      </c>
      <c r="CF24" s="248"/>
      <c r="CG24" s="248"/>
      <c r="CH24" s="248"/>
      <c r="CI24" s="248"/>
      <c r="CJ24" s="639">
        <f t="shared" si="0"/>
        <v>13.86</v>
      </c>
      <c r="CK24" s="639"/>
      <c r="CL24" s="639"/>
      <c r="CM24" s="639"/>
      <c r="CN24" s="639"/>
      <c r="CO24" s="248" t="s">
        <v>270</v>
      </c>
      <c r="CP24" s="248"/>
      <c r="CQ24" s="248"/>
      <c r="CR24" s="248"/>
      <c r="CS24" s="248"/>
      <c r="CT24" s="632"/>
      <c r="CU24" s="633"/>
      <c r="CV24" s="633"/>
      <c r="CW24" s="633"/>
      <c r="CX24" s="634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638"/>
      <c r="DT24" s="638"/>
      <c r="DU24" s="638"/>
      <c r="DV24" s="638"/>
      <c r="DW24" s="291"/>
      <c r="DX24" s="291"/>
      <c r="DY24" s="291"/>
      <c r="DZ24" s="291"/>
      <c r="EA24" s="291"/>
      <c r="EB24" s="291"/>
      <c r="EC24" s="291"/>
      <c r="ED24" s="291"/>
    </row>
    <row r="25" spans="1:134" s="5" customFormat="1" ht="36" customHeight="1">
      <c r="A25" s="640">
        <v>7</v>
      </c>
      <c r="B25" s="640"/>
      <c r="C25" s="641" t="s">
        <v>325</v>
      </c>
      <c r="D25" s="641"/>
      <c r="E25" s="641"/>
      <c r="F25" s="641"/>
      <c r="G25" s="641"/>
      <c r="H25" s="641"/>
      <c r="I25" s="641"/>
      <c r="J25" s="641"/>
      <c r="K25" s="641"/>
      <c r="L25" s="632"/>
      <c r="M25" s="633"/>
      <c r="N25" s="633"/>
      <c r="O25" s="633"/>
      <c r="P25" s="633"/>
      <c r="Q25" s="634"/>
      <c r="R25" s="632"/>
      <c r="S25" s="633"/>
      <c r="T25" s="633"/>
      <c r="U25" s="633"/>
      <c r="V25" s="634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8"/>
      <c r="AH25" s="638"/>
      <c r="AI25" s="638"/>
      <c r="AJ25" s="291"/>
      <c r="AK25" s="291"/>
      <c r="AL25" s="291"/>
      <c r="AM25" s="291"/>
      <c r="AN25" s="407" t="s">
        <v>350</v>
      </c>
      <c r="AO25" s="407"/>
      <c r="AP25" s="407"/>
      <c r="AQ25" s="407"/>
      <c r="AR25" s="407" t="s">
        <v>352</v>
      </c>
      <c r="AS25" s="407"/>
      <c r="AT25" s="407"/>
      <c r="AU25" s="407"/>
      <c r="AV25" s="407" t="s">
        <v>270</v>
      </c>
      <c r="AW25" s="407"/>
      <c r="AX25" s="407"/>
      <c r="AY25" s="407"/>
      <c r="AZ25" s="407"/>
      <c r="BA25" s="407" t="s">
        <v>270</v>
      </c>
      <c r="BB25" s="407"/>
      <c r="BC25" s="407"/>
      <c r="BD25" s="407"/>
      <c r="BE25" s="407"/>
      <c r="BF25" s="407" t="s">
        <v>270</v>
      </c>
      <c r="BG25" s="407"/>
      <c r="BH25" s="407"/>
      <c r="BI25" s="407"/>
      <c r="BJ25" s="407"/>
      <c r="BK25" s="407" t="s">
        <v>270</v>
      </c>
      <c r="BL25" s="407"/>
      <c r="BM25" s="407"/>
      <c r="BN25" s="407"/>
      <c r="BO25" s="407"/>
      <c r="BP25" s="248">
        <v>0</v>
      </c>
      <c r="BQ25" s="248"/>
      <c r="BR25" s="248"/>
      <c r="BS25" s="248"/>
      <c r="BT25" s="248"/>
      <c r="BU25" s="248">
        <v>0</v>
      </c>
      <c r="BV25" s="248"/>
      <c r="BW25" s="248"/>
      <c r="BX25" s="248"/>
      <c r="BY25" s="248"/>
      <c r="BZ25" s="169">
        <v>0</v>
      </c>
      <c r="CA25" s="170"/>
      <c r="CB25" s="170"/>
      <c r="CC25" s="170"/>
      <c r="CD25" s="171"/>
      <c r="CE25" s="248" t="s">
        <v>270</v>
      </c>
      <c r="CF25" s="248"/>
      <c r="CG25" s="248"/>
      <c r="CH25" s="248"/>
      <c r="CI25" s="248"/>
      <c r="CJ25" s="639">
        <f aca="true" t="shared" si="1" ref="CJ25:CJ49">BZ25</f>
        <v>0</v>
      </c>
      <c r="CK25" s="639"/>
      <c r="CL25" s="639"/>
      <c r="CM25" s="639"/>
      <c r="CN25" s="639"/>
      <c r="CO25" s="248" t="s">
        <v>270</v>
      </c>
      <c r="CP25" s="248"/>
      <c r="CQ25" s="248"/>
      <c r="CR25" s="248"/>
      <c r="CS25" s="248"/>
      <c r="CT25" s="632"/>
      <c r="CU25" s="633"/>
      <c r="CV25" s="633"/>
      <c r="CW25" s="633"/>
      <c r="CX25" s="634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638"/>
      <c r="DT25" s="638"/>
      <c r="DU25" s="638"/>
      <c r="DV25" s="638"/>
      <c r="DW25" s="291"/>
      <c r="DX25" s="291"/>
      <c r="DY25" s="291"/>
      <c r="DZ25" s="291"/>
      <c r="EA25" s="291"/>
      <c r="EB25" s="291"/>
      <c r="EC25" s="291"/>
      <c r="ED25" s="291"/>
    </row>
    <row r="26" spans="1:134" s="5" customFormat="1" ht="37.5" customHeight="1">
      <c r="A26" s="640">
        <v>8</v>
      </c>
      <c r="B26" s="640"/>
      <c r="C26" s="641" t="s">
        <v>326</v>
      </c>
      <c r="D26" s="641"/>
      <c r="E26" s="641"/>
      <c r="F26" s="641"/>
      <c r="G26" s="641"/>
      <c r="H26" s="641"/>
      <c r="I26" s="641"/>
      <c r="J26" s="641"/>
      <c r="K26" s="641"/>
      <c r="L26" s="632"/>
      <c r="M26" s="633"/>
      <c r="N26" s="633"/>
      <c r="O26" s="633"/>
      <c r="P26" s="633"/>
      <c r="Q26" s="634"/>
      <c r="R26" s="632"/>
      <c r="S26" s="633"/>
      <c r="T26" s="633"/>
      <c r="U26" s="633"/>
      <c r="V26" s="634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291"/>
      <c r="AK26" s="291"/>
      <c r="AL26" s="291"/>
      <c r="AM26" s="291"/>
      <c r="AN26" s="407" t="s">
        <v>278</v>
      </c>
      <c r="AO26" s="407"/>
      <c r="AP26" s="407"/>
      <c r="AQ26" s="407"/>
      <c r="AR26" s="407" t="s">
        <v>279</v>
      </c>
      <c r="AS26" s="407"/>
      <c r="AT26" s="407"/>
      <c r="AU26" s="407"/>
      <c r="AV26" s="407" t="s">
        <v>270</v>
      </c>
      <c r="AW26" s="407"/>
      <c r="AX26" s="407"/>
      <c r="AY26" s="407"/>
      <c r="AZ26" s="407"/>
      <c r="BA26" s="407" t="s">
        <v>270</v>
      </c>
      <c r="BB26" s="407"/>
      <c r="BC26" s="407"/>
      <c r="BD26" s="407"/>
      <c r="BE26" s="407"/>
      <c r="BF26" s="407" t="s">
        <v>270</v>
      </c>
      <c r="BG26" s="407"/>
      <c r="BH26" s="407"/>
      <c r="BI26" s="407"/>
      <c r="BJ26" s="407"/>
      <c r="BK26" s="407" t="s">
        <v>270</v>
      </c>
      <c r="BL26" s="407"/>
      <c r="BM26" s="407"/>
      <c r="BN26" s="407"/>
      <c r="BO26" s="407"/>
      <c r="BP26" s="248">
        <v>0</v>
      </c>
      <c r="BQ26" s="248"/>
      <c r="BR26" s="248"/>
      <c r="BS26" s="248"/>
      <c r="BT26" s="248"/>
      <c r="BU26" s="248">
        <v>0</v>
      </c>
      <c r="BV26" s="248"/>
      <c r="BW26" s="248"/>
      <c r="BX26" s="248"/>
      <c r="BY26" s="248"/>
      <c r="BZ26" s="169">
        <v>0</v>
      </c>
      <c r="CA26" s="170"/>
      <c r="CB26" s="170"/>
      <c r="CC26" s="170"/>
      <c r="CD26" s="171"/>
      <c r="CE26" s="248" t="s">
        <v>270</v>
      </c>
      <c r="CF26" s="248"/>
      <c r="CG26" s="248"/>
      <c r="CH26" s="248"/>
      <c r="CI26" s="248"/>
      <c r="CJ26" s="639">
        <f t="shared" si="1"/>
        <v>0</v>
      </c>
      <c r="CK26" s="639"/>
      <c r="CL26" s="639"/>
      <c r="CM26" s="639"/>
      <c r="CN26" s="639"/>
      <c r="CO26" s="248" t="s">
        <v>270</v>
      </c>
      <c r="CP26" s="248"/>
      <c r="CQ26" s="248"/>
      <c r="CR26" s="248"/>
      <c r="CS26" s="248"/>
      <c r="CT26" s="632"/>
      <c r="CU26" s="633"/>
      <c r="CV26" s="633"/>
      <c r="CW26" s="633"/>
      <c r="CX26" s="634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638"/>
      <c r="DT26" s="638"/>
      <c r="DU26" s="638"/>
      <c r="DV26" s="638"/>
      <c r="DW26" s="291"/>
      <c r="DX26" s="291"/>
      <c r="DY26" s="291"/>
      <c r="DZ26" s="291"/>
      <c r="EA26" s="291"/>
      <c r="EB26" s="291"/>
      <c r="EC26" s="291"/>
      <c r="ED26" s="291"/>
    </row>
    <row r="27" spans="1:134" s="5" customFormat="1" ht="21.75" customHeight="1">
      <c r="A27" s="640">
        <v>9</v>
      </c>
      <c r="B27" s="640"/>
      <c r="C27" s="641" t="s">
        <v>327</v>
      </c>
      <c r="D27" s="641"/>
      <c r="E27" s="641"/>
      <c r="F27" s="641"/>
      <c r="G27" s="641"/>
      <c r="H27" s="641"/>
      <c r="I27" s="641"/>
      <c r="J27" s="641"/>
      <c r="K27" s="641"/>
      <c r="L27" s="632"/>
      <c r="M27" s="633"/>
      <c r="N27" s="633"/>
      <c r="O27" s="633"/>
      <c r="P27" s="633"/>
      <c r="Q27" s="634"/>
      <c r="R27" s="632"/>
      <c r="S27" s="633"/>
      <c r="T27" s="633"/>
      <c r="U27" s="633"/>
      <c r="V27" s="634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291"/>
      <c r="AK27" s="291"/>
      <c r="AL27" s="291"/>
      <c r="AM27" s="291"/>
      <c r="AN27" s="407" t="s">
        <v>352</v>
      </c>
      <c r="AO27" s="407"/>
      <c r="AP27" s="407"/>
      <c r="AQ27" s="407"/>
      <c r="AR27" s="407" t="s">
        <v>278</v>
      </c>
      <c r="AS27" s="407"/>
      <c r="AT27" s="407"/>
      <c r="AU27" s="407"/>
      <c r="AV27" s="407" t="s">
        <v>270</v>
      </c>
      <c r="AW27" s="407"/>
      <c r="AX27" s="407"/>
      <c r="AY27" s="407"/>
      <c r="AZ27" s="407"/>
      <c r="BA27" s="407" t="s">
        <v>270</v>
      </c>
      <c r="BB27" s="407"/>
      <c r="BC27" s="407"/>
      <c r="BD27" s="407"/>
      <c r="BE27" s="407"/>
      <c r="BF27" s="407" t="s">
        <v>270</v>
      </c>
      <c r="BG27" s="407"/>
      <c r="BH27" s="407"/>
      <c r="BI27" s="407"/>
      <c r="BJ27" s="407"/>
      <c r="BK27" s="407" t="s">
        <v>270</v>
      </c>
      <c r="BL27" s="407"/>
      <c r="BM27" s="407"/>
      <c r="BN27" s="407"/>
      <c r="BO27" s="407"/>
      <c r="BP27" s="248">
        <v>0</v>
      </c>
      <c r="BQ27" s="248"/>
      <c r="BR27" s="248"/>
      <c r="BS27" s="248"/>
      <c r="BT27" s="248"/>
      <c r="BU27" s="248">
        <v>0</v>
      </c>
      <c r="BV27" s="248"/>
      <c r="BW27" s="248"/>
      <c r="BX27" s="248"/>
      <c r="BY27" s="248"/>
      <c r="BZ27" s="169">
        <v>0</v>
      </c>
      <c r="CA27" s="170"/>
      <c r="CB27" s="170"/>
      <c r="CC27" s="170"/>
      <c r="CD27" s="171"/>
      <c r="CE27" s="248" t="s">
        <v>270</v>
      </c>
      <c r="CF27" s="248"/>
      <c r="CG27" s="248"/>
      <c r="CH27" s="248"/>
      <c r="CI27" s="248"/>
      <c r="CJ27" s="639">
        <f t="shared" si="1"/>
        <v>0</v>
      </c>
      <c r="CK27" s="639"/>
      <c r="CL27" s="639"/>
      <c r="CM27" s="639"/>
      <c r="CN27" s="639"/>
      <c r="CO27" s="248" t="s">
        <v>270</v>
      </c>
      <c r="CP27" s="248"/>
      <c r="CQ27" s="248"/>
      <c r="CR27" s="248"/>
      <c r="CS27" s="248"/>
      <c r="CT27" s="632"/>
      <c r="CU27" s="633"/>
      <c r="CV27" s="633"/>
      <c r="CW27" s="633"/>
      <c r="CX27" s="634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638"/>
      <c r="DT27" s="638"/>
      <c r="DU27" s="638"/>
      <c r="DV27" s="638"/>
      <c r="DW27" s="291"/>
      <c r="DX27" s="291"/>
      <c r="DY27" s="291"/>
      <c r="DZ27" s="291"/>
      <c r="EA27" s="291"/>
      <c r="EB27" s="291"/>
      <c r="EC27" s="291"/>
      <c r="ED27" s="291"/>
    </row>
    <row r="28" spans="1:134" s="5" customFormat="1" ht="27" customHeight="1">
      <c r="A28" s="640">
        <v>10</v>
      </c>
      <c r="B28" s="640"/>
      <c r="C28" s="641" t="s">
        <v>328</v>
      </c>
      <c r="D28" s="641"/>
      <c r="E28" s="641"/>
      <c r="F28" s="641"/>
      <c r="G28" s="641"/>
      <c r="H28" s="641"/>
      <c r="I28" s="641"/>
      <c r="J28" s="641"/>
      <c r="K28" s="641"/>
      <c r="L28" s="632"/>
      <c r="M28" s="633"/>
      <c r="N28" s="633"/>
      <c r="O28" s="633"/>
      <c r="P28" s="633"/>
      <c r="Q28" s="634"/>
      <c r="R28" s="632"/>
      <c r="S28" s="633"/>
      <c r="T28" s="633"/>
      <c r="U28" s="633"/>
      <c r="V28" s="634"/>
      <c r="W28" s="638"/>
      <c r="X28" s="638"/>
      <c r="Y28" s="638"/>
      <c r="Z28" s="638"/>
      <c r="AA28" s="638"/>
      <c r="AB28" s="638"/>
      <c r="AC28" s="638"/>
      <c r="AD28" s="638"/>
      <c r="AE28" s="638"/>
      <c r="AF28" s="638"/>
      <c r="AG28" s="638"/>
      <c r="AH28" s="638"/>
      <c r="AI28" s="638"/>
      <c r="AJ28" s="291"/>
      <c r="AK28" s="291"/>
      <c r="AL28" s="291"/>
      <c r="AM28" s="291"/>
      <c r="AN28" s="407" t="s">
        <v>352</v>
      </c>
      <c r="AO28" s="407"/>
      <c r="AP28" s="407"/>
      <c r="AQ28" s="407"/>
      <c r="AR28" s="407" t="s">
        <v>352</v>
      </c>
      <c r="AS28" s="407"/>
      <c r="AT28" s="407"/>
      <c r="AU28" s="407"/>
      <c r="AV28" s="407" t="s">
        <v>270</v>
      </c>
      <c r="AW28" s="407"/>
      <c r="AX28" s="407"/>
      <c r="AY28" s="407"/>
      <c r="AZ28" s="407"/>
      <c r="BA28" s="407" t="s">
        <v>270</v>
      </c>
      <c r="BB28" s="407"/>
      <c r="BC28" s="407"/>
      <c r="BD28" s="407"/>
      <c r="BE28" s="407"/>
      <c r="BF28" s="407" t="s">
        <v>270</v>
      </c>
      <c r="BG28" s="407"/>
      <c r="BH28" s="407"/>
      <c r="BI28" s="407"/>
      <c r="BJ28" s="407"/>
      <c r="BK28" s="407" t="s">
        <v>270</v>
      </c>
      <c r="BL28" s="407"/>
      <c r="BM28" s="407"/>
      <c r="BN28" s="407"/>
      <c r="BO28" s="407"/>
      <c r="BP28" s="248">
        <v>0</v>
      </c>
      <c r="BQ28" s="248"/>
      <c r="BR28" s="248"/>
      <c r="BS28" s="248"/>
      <c r="BT28" s="248"/>
      <c r="BU28" s="248">
        <v>0</v>
      </c>
      <c r="BV28" s="248"/>
      <c r="BW28" s="248"/>
      <c r="BX28" s="248"/>
      <c r="BY28" s="248"/>
      <c r="BZ28" s="169">
        <v>0</v>
      </c>
      <c r="CA28" s="170"/>
      <c r="CB28" s="170"/>
      <c r="CC28" s="170"/>
      <c r="CD28" s="171"/>
      <c r="CE28" s="248" t="s">
        <v>270</v>
      </c>
      <c r="CF28" s="248"/>
      <c r="CG28" s="248"/>
      <c r="CH28" s="248"/>
      <c r="CI28" s="248"/>
      <c r="CJ28" s="639">
        <f t="shared" si="1"/>
        <v>0</v>
      </c>
      <c r="CK28" s="639"/>
      <c r="CL28" s="639"/>
      <c r="CM28" s="639"/>
      <c r="CN28" s="639"/>
      <c r="CO28" s="248" t="s">
        <v>270</v>
      </c>
      <c r="CP28" s="248"/>
      <c r="CQ28" s="248"/>
      <c r="CR28" s="248"/>
      <c r="CS28" s="248"/>
      <c r="CT28" s="632"/>
      <c r="CU28" s="633"/>
      <c r="CV28" s="633"/>
      <c r="CW28" s="633"/>
      <c r="CX28" s="634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638"/>
      <c r="DT28" s="638"/>
      <c r="DU28" s="638"/>
      <c r="DV28" s="638"/>
      <c r="DW28" s="291"/>
      <c r="DX28" s="291"/>
      <c r="DY28" s="291"/>
      <c r="DZ28" s="291"/>
      <c r="EA28" s="291"/>
      <c r="EB28" s="291"/>
      <c r="EC28" s="291"/>
      <c r="ED28" s="291"/>
    </row>
    <row r="29" spans="1:134" s="5" customFormat="1" ht="22.5" customHeight="1">
      <c r="A29" s="640">
        <v>11</v>
      </c>
      <c r="B29" s="640"/>
      <c r="C29" s="641" t="s">
        <v>329</v>
      </c>
      <c r="D29" s="641"/>
      <c r="E29" s="641"/>
      <c r="F29" s="641"/>
      <c r="G29" s="641"/>
      <c r="H29" s="641"/>
      <c r="I29" s="641"/>
      <c r="J29" s="641"/>
      <c r="K29" s="641"/>
      <c r="L29" s="632"/>
      <c r="M29" s="633"/>
      <c r="N29" s="633"/>
      <c r="O29" s="633"/>
      <c r="P29" s="633"/>
      <c r="Q29" s="634"/>
      <c r="R29" s="632"/>
      <c r="S29" s="633"/>
      <c r="T29" s="633"/>
      <c r="U29" s="633"/>
      <c r="V29" s="634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291"/>
      <c r="AK29" s="291"/>
      <c r="AL29" s="291"/>
      <c r="AM29" s="291"/>
      <c r="AN29" s="407" t="s">
        <v>350</v>
      </c>
      <c r="AO29" s="407"/>
      <c r="AP29" s="407"/>
      <c r="AQ29" s="407"/>
      <c r="AR29" s="407" t="s">
        <v>350</v>
      </c>
      <c r="AS29" s="407"/>
      <c r="AT29" s="407"/>
      <c r="AU29" s="407"/>
      <c r="AV29" s="407" t="s">
        <v>270</v>
      </c>
      <c r="AW29" s="407"/>
      <c r="AX29" s="407"/>
      <c r="AY29" s="407"/>
      <c r="AZ29" s="407"/>
      <c r="BA29" s="407" t="s">
        <v>270</v>
      </c>
      <c r="BB29" s="407"/>
      <c r="BC29" s="407"/>
      <c r="BD29" s="407"/>
      <c r="BE29" s="407"/>
      <c r="BF29" s="407" t="s">
        <v>270</v>
      </c>
      <c r="BG29" s="407"/>
      <c r="BH29" s="407"/>
      <c r="BI29" s="407"/>
      <c r="BJ29" s="407"/>
      <c r="BK29" s="407" t="s">
        <v>270</v>
      </c>
      <c r="BL29" s="407"/>
      <c r="BM29" s="407"/>
      <c r="BN29" s="407"/>
      <c r="BO29" s="407"/>
      <c r="BP29" s="248">
        <v>0</v>
      </c>
      <c r="BQ29" s="248"/>
      <c r="BR29" s="248"/>
      <c r="BS29" s="248"/>
      <c r="BT29" s="248"/>
      <c r="BU29" s="248">
        <v>0</v>
      </c>
      <c r="BV29" s="248"/>
      <c r="BW29" s="248"/>
      <c r="BX29" s="248"/>
      <c r="BY29" s="248"/>
      <c r="BZ29" s="169">
        <v>0</v>
      </c>
      <c r="CA29" s="170"/>
      <c r="CB29" s="170"/>
      <c r="CC29" s="170"/>
      <c r="CD29" s="171"/>
      <c r="CE29" s="248" t="s">
        <v>270</v>
      </c>
      <c r="CF29" s="248"/>
      <c r="CG29" s="248"/>
      <c r="CH29" s="248"/>
      <c r="CI29" s="248"/>
      <c r="CJ29" s="639">
        <f t="shared" si="1"/>
        <v>0</v>
      </c>
      <c r="CK29" s="639"/>
      <c r="CL29" s="639"/>
      <c r="CM29" s="639"/>
      <c r="CN29" s="639"/>
      <c r="CO29" s="248" t="s">
        <v>270</v>
      </c>
      <c r="CP29" s="248"/>
      <c r="CQ29" s="248"/>
      <c r="CR29" s="248"/>
      <c r="CS29" s="248"/>
      <c r="CT29" s="632"/>
      <c r="CU29" s="633"/>
      <c r="CV29" s="633"/>
      <c r="CW29" s="633"/>
      <c r="CX29" s="634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638"/>
      <c r="DT29" s="638"/>
      <c r="DU29" s="638"/>
      <c r="DV29" s="638"/>
      <c r="DW29" s="291"/>
      <c r="DX29" s="291"/>
      <c r="DY29" s="291"/>
      <c r="DZ29" s="291"/>
      <c r="EA29" s="291"/>
      <c r="EB29" s="291"/>
      <c r="EC29" s="291"/>
      <c r="ED29" s="291"/>
    </row>
    <row r="30" spans="1:134" s="5" customFormat="1" ht="16.5" customHeight="1">
      <c r="A30" s="640">
        <v>12</v>
      </c>
      <c r="B30" s="640"/>
      <c r="C30" s="641" t="s">
        <v>330</v>
      </c>
      <c r="D30" s="641"/>
      <c r="E30" s="641"/>
      <c r="F30" s="641"/>
      <c r="G30" s="641"/>
      <c r="H30" s="641"/>
      <c r="I30" s="641"/>
      <c r="J30" s="641"/>
      <c r="K30" s="641"/>
      <c r="L30" s="632"/>
      <c r="M30" s="633"/>
      <c r="N30" s="633"/>
      <c r="O30" s="633"/>
      <c r="P30" s="633"/>
      <c r="Q30" s="634"/>
      <c r="R30" s="632"/>
      <c r="S30" s="633"/>
      <c r="T30" s="633"/>
      <c r="U30" s="633"/>
      <c r="V30" s="634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291"/>
      <c r="AK30" s="291"/>
      <c r="AL30" s="291"/>
      <c r="AM30" s="291"/>
      <c r="AN30" s="407" t="s">
        <v>352</v>
      </c>
      <c r="AO30" s="407"/>
      <c r="AP30" s="407"/>
      <c r="AQ30" s="407"/>
      <c r="AR30" s="407" t="s">
        <v>352</v>
      </c>
      <c r="AS30" s="407"/>
      <c r="AT30" s="407"/>
      <c r="AU30" s="407"/>
      <c r="AV30" s="407" t="s">
        <v>270</v>
      </c>
      <c r="AW30" s="407"/>
      <c r="AX30" s="407"/>
      <c r="AY30" s="407"/>
      <c r="AZ30" s="407"/>
      <c r="BA30" s="407" t="s">
        <v>270</v>
      </c>
      <c r="BB30" s="407"/>
      <c r="BC30" s="407"/>
      <c r="BD30" s="407"/>
      <c r="BE30" s="407"/>
      <c r="BF30" s="407" t="s">
        <v>270</v>
      </c>
      <c r="BG30" s="407"/>
      <c r="BH30" s="407"/>
      <c r="BI30" s="407"/>
      <c r="BJ30" s="407"/>
      <c r="BK30" s="407" t="s">
        <v>270</v>
      </c>
      <c r="BL30" s="407"/>
      <c r="BM30" s="407"/>
      <c r="BN30" s="407"/>
      <c r="BO30" s="407"/>
      <c r="BP30" s="248">
        <v>0</v>
      </c>
      <c r="BQ30" s="248"/>
      <c r="BR30" s="248"/>
      <c r="BS30" s="248"/>
      <c r="BT30" s="248"/>
      <c r="BU30" s="248">
        <v>0</v>
      </c>
      <c r="BV30" s="248"/>
      <c r="BW30" s="248"/>
      <c r="BX30" s="248"/>
      <c r="BY30" s="248"/>
      <c r="BZ30" s="169">
        <v>0</v>
      </c>
      <c r="CA30" s="170"/>
      <c r="CB30" s="170"/>
      <c r="CC30" s="170"/>
      <c r="CD30" s="171"/>
      <c r="CE30" s="248" t="s">
        <v>270</v>
      </c>
      <c r="CF30" s="248"/>
      <c r="CG30" s="248"/>
      <c r="CH30" s="248"/>
      <c r="CI30" s="248"/>
      <c r="CJ30" s="639">
        <f t="shared" si="1"/>
        <v>0</v>
      </c>
      <c r="CK30" s="639"/>
      <c r="CL30" s="639"/>
      <c r="CM30" s="639"/>
      <c r="CN30" s="639"/>
      <c r="CO30" s="248" t="s">
        <v>270</v>
      </c>
      <c r="CP30" s="248"/>
      <c r="CQ30" s="248"/>
      <c r="CR30" s="248"/>
      <c r="CS30" s="248"/>
      <c r="CT30" s="632"/>
      <c r="CU30" s="633"/>
      <c r="CV30" s="633"/>
      <c r="CW30" s="633"/>
      <c r="CX30" s="634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638"/>
      <c r="DT30" s="638"/>
      <c r="DU30" s="638"/>
      <c r="DV30" s="638"/>
      <c r="DW30" s="291"/>
      <c r="DX30" s="291"/>
      <c r="DY30" s="291"/>
      <c r="DZ30" s="291"/>
      <c r="EA30" s="291"/>
      <c r="EB30" s="291"/>
      <c r="EC30" s="291"/>
      <c r="ED30" s="291"/>
    </row>
    <row r="31" spans="1:134" s="5" customFormat="1" ht="20.25" customHeight="1">
      <c r="A31" s="640">
        <v>13</v>
      </c>
      <c r="B31" s="640"/>
      <c r="C31" s="641" t="s">
        <v>331</v>
      </c>
      <c r="D31" s="641"/>
      <c r="E31" s="641"/>
      <c r="F31" s="641"/>
      <c r="G31" s="641"/>
      <c r="H31" s="641"/>
      <c r="I31" s="641"/>
      <c r="J31" s="641"/>
      <c r="K31" s="641"/>
      <c r="L31" s="632"/>
      <c r="M31" s="633"/>
      <c r="N31" s="633"/>
      <c r="O31" s="633"/>
      <c r="P31" s="633"/>
      <c r="Q31" s="634"/>
      <c r="R31" s="632"/>
      <c r="S31" s="633"/>
      <c r="T31" s="633"/>
      <c r="U31" s="633"/>
      <c r="V31" s="634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291"/>
      <c r="AK31" s="291"/>
      <c r="AL31" s="291"/>
      <c r="AM31" s="291"/>
      <c r="AN31" s="407" t="s">
        <v>352</v>
      </c>
      <c r="AO31" s="407"/>
      <c r="AP31" s="407"/>
      <c r="AQ31" s="407"/>
      <c r="AR31" s="407" t="s">
        <v>352</v>
      </c>
      <c r="AS31" s="407"/>
      <c r="AT31" s="407"/>
      <c r="AU31" s="407"/>
      <c r="AV31" s="407" t="s">
        <v>270</v>
      </c>
      <c r="AW31" s="407"/>
      <c r="AX31" s="407"/>
      <c r="AY31" s="407"/>
      <c r="AZ31" s="407"/>
      <c r="BA31" s="407" t="s">
        <v>270</v>
      </c>
      <c r="BB31" s="407"/>
      <c r="BC31" s="407"/>
      <c r="BD31" s="407"/>
      <c r="BE31" s="407"/>
      <c r="BF31" s="407" t="s">
        <v>270</v>
      </c>
      <c r="BG31" s="407"/>
      <c r="BH31" s="407"/>
      <c r="BI31" s="407"/>
      <c r="BJ31" s="407"/>
      <c r="BK31" s="407" t="s">
        <v>270</v>
      </c>
      <c r="BL31" s="407"/>
      <c r="BM31" s="407"/>
      <c r="BN31" s="407"/>
      <c r="BO31" s="407"/>
      <c r="BP31" s="248">
        <v>0</v>
      </c>
      <c r="BQ31" s="248"/>
      <c r="BR31" s="248"/>
      <c r="BS31" s="248"/>
      <c r="BT31" s="248"/>
      <c r="BU31" s="248">
        <v>0</v>
      </c>
      <c r="BV31" s="248"/>
      <c r="BW31" s="248"/>
      <c r="BX31" s="248"/>
      <c r="BY31" s="248"/>
      <c r="BZ31" s="169">
        <v>0</v>
      </c>
      <c r="CA31" s="170"/>
      <c r="CB31" s="170"/>
      <c r="CC31" s="170"/>
      <c r="CD31" s="171"/>
      <c r="CE31" s="248" t="s">
        <v>270</v>
      </c>
      <c r="CF31" s="248"/>
      <c r="CG31" s="248"/>
      <c r="CH31" s="248"/>
      <c r="CI31" s="248"/>
      <c r="CJ31" s="639">
        <f t="shared" si="1"/>
        <v>0</v>
      </c>
      <c r="CK31" s="639"/>
      <c r="CL31" s="639"/>
      <c r="CM31" s="639"/>
      <c r="CN31" s="639"/>
      <c r="CO31" s="248" t="s">
        <v>270</v>
      </c>
      <c r="CP31" s="248"/>
      <c r="CQ31" s="248"/>
      <c r="CR31" s="248"/>
      <c r="CS31" s="248"/>
      <c r="CT31" s="632"/>
      <c r="CU31" s="633"/>
      <c r="CV31" s="633"/>
      <c r="CW31" s="633"/>
      <c r="CX31" s="634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638"/>
      <c r="DT31" s="638"/>
      <c r="DU31" s="638"/>
      <c r="DV31" s="638"/>
      <c r="DW31" s="291"/>
      <c r="DX31" s="291"/>
      <c r="DY31" s="291"/>
      <c r="DZ31" s="291"/>
      <c r="EA31" s="291"/>
      <c r="EB31" s="291"/>
      <c r="EC31" s="291"/>
      <c r="ED31" s="291"/>
    </row>
    <row r="32" spans="1:134" s="5" customFormat="1" ht="23.25" customHeight="1">
      <c r="A32" s="640">
        <v>14</v>
      </c>
      <c r="B32" s="640"/>
      <c r="C32" s="641" t="s">
        <v>332</v>
      </c>
      <c r="D32" s="641"/>
      <c r="E32" s="641"/>
      <c r="F32" s="641"/>
      <c r="G32" s="641"/>
      <c r="H32" s="641"/>
      <c r="I32" s="641"/>
      <c r="J32" s="641"/>
      <c r="K32" s="641"/>
      <c r="L32" s="632"/>
      <c r="M32" s="633"/>
      <c r="N32" s="633"/>
      <c r="O32" s="633"/>
      <c r="P32" s="633"/>
      <c r="Q32" s="634"/>
      <c r="R32" s="632"/>
      <c r="S32" s="633"/>
      <c r="T32" s="633"/>
      <c r="U32" s="633"/>
      <c r="V32" s="634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291"/>
      <c r="AK32" s="291"/>
      <c r="AL32" s="291"/>
      <c r="AM32" s="291"/>
      <c r="AN32" s="407" t="s">
        <v>352</v>
      </c>
      <c r="AO32" s="407"/>
      <c r="AP32" s="407"/>
      <c r="AQ32" s="407"/>
      <c r="AR32" s="407" t="s">
        <v>352</v>
      </c>
      <c r="AS32" s="407"/>
      <c r="AT32" s="407"/>
      <c r="AU32" s="407"/>
      <c r="AV32" s="407" t="s">
        <v>270</v>
      </c>
      <c r="AW32" s="407"/>
      <c r="AX32" s="407"/>
      <c r="AY32" s="407"/>
      <c r="AZ32" s="407"/>
      <c r="BA32" s="407" t="s">
        <v>270</v>
      </c>
      <c r="BB32" s="407"/>
      <c r="BC32" s="407"/>
      <c r="BD32" s="407"/>
      <c r="BE32" s="407"/>
      <c r="BF32" s="407" t="s">
        <v>270</v>
      </c>
      <c r="BG32" s="407"/>
      <c r="BH32" s="407"/>
      <c r="BI32" s="407"/>
      <c r="BJ32" s="407"/>
      <c r="BK32" s="407" t="s">
        <v>270</v>
      </c>
      <c r="BL32" s="407"/>
      <c r="BM32" s="407"/>
      <c r="BN32" s="407"/>
      <c r="BO32" s="407"/>
      <c r="BP32" s="248">
        <v>0</v>
      </c>
      <c r="BQ32" s="248"/>
      <c r="BR32" s="248"/>
      <c r="BS32" s="248"/>
      <c r="BT32" s="248"/>
      <c r="BU32" s="248">
        <v>0</v>
      </c>
      <c r="BV32" s="248"/>
      <c r="BW32" s="248"/>
      <c r="BX32" s="248"/>
      <c r="BY32" s="248"/>
      <c r="BZ32" s="169">
        <v>0</v>
      </c>
      <c r="CA32" s="170"/>
      <c r="CB32" s="170"/>
      <c r="CC32" s="170"/>
      <c r="CD32" s="171"/>
      <c r="CE32" s="248" t="s">
        <v>270</v>
      </c>
      <c r="CF32" s="248"/>
      <c r="CG32" s="248"/>
      <c r="CH32" s="248"/>
      <c r="CI32" s="248"/>
      <c r="CJ32" s="639">
        <f t="shared" si="1"/>
        <v>0</v>
      </c>
      <c r="CK32" s="639"/>
      <c r="CL32" s="639"/>
      <c r="CM32" s="639"/>
      <c r="CN32" s="639"/>
      <c r="CO32" s="248" t="s">
        <v>270</v>
      </c>
      <c r="CP32" s="248"/>
      <c r="CQ32" s="248"/>
      <c r="CR32" s="248"/>
      <c r="CS32" s="248"/>
      <c r="CT32" s="635"/>
      <c r="CU32" s="636"/>
      <c r="CV32" s="636"/>
      <c r="CW32" s="636"/>
      <c r="CX32" s="637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638"/>
      <c r="DT32" s="638"/>
      <c r="DU32" s="638"/>
      <c r="DV32" s="638"/>
      <c r="DW32" s="291"/>
      <c r="DX32" s="291"/>
      <c r="DY32" s="291"/>
      <c r="DZ32" s="291"/>
      <c r="EA32" s="291"/>
      <c r="EB32" s="291"/>
      <c r="EC32" s="291"/>
      <c r="ED32" s="291"/>
    </row>
    <row r="33" spans="1:134" s="5" customFormat="1" ht="15.75" customHeight="1">
      <c r="A33" s="640">
        <v>15</v>
      </c>
      <c r="B33" s="640"/>
      <c r="C33" s="641" t="s">
        <v>333</v>
      </c>
      <c r="D33" s="641"/>
      <c r="E33" s="641"/>
      <c r="F33" s="641"/>
      <c r="G33" s="641"/>
      <c r="H33" s="641"/>
      <c r="I33" s="641"/>
      <c r="J33" s="641"/>
      <c r="K33" s="641"/>
      <c r="L33" s="632"/>
      <c r="M33" s="633"/>
      <c r="N33" s="633"/>
      <c r="O33" s="633"/>
      <c r="P33" s="633"/>
      <c r="Q33" s="634"/>
      <c r="R33" s="632"/>
      <c r="S33" s="633"/>
      <c r="T33" s="633"/>
      <c r="U33" s="633"/>
      <c r="V33" s="634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291"/>
      <c r="AK33" s="291"/>
      <c r="AL33" s="291"/>
      <c r="AM33" s="291"/>
      <c r="AN33" s="407" t="s">
        <v>350</v>
      </c>
      <c r="AO33" s="407"/>
      <c r="AP33" s="407"/>
      <c r="AQ33" s="407"/>
      <c r="AR33" s="407" t="s">
        <v>350</v>
      </c>
      <c r="AS33" s="407"/>
      <c r="AT33" s="407"/>
      <c r="AU33" s="407"/>
      <c r="AV33" s="407" t="s">
        <v>270</v>
      </c>
      <c r="AW33" s="407"/>
      <c r="AX33" s="407"/>
      <c r="AY33" s="407"/>
      <c r="AZ33" s="407"/>
      <c r="BA33" s="407" t="s">
        <v>270</v>
      </c>
      <c r="BB33" s="407"/>
      <c r="BC33" s="407"/>
      <c r="BD33" s="407"/>
      <c r="BE33" s="407"/>
      <c r="BF33" s="407" t="s">
        <v>270</v>
      </c>
      <c r="BG33" s="407"/>
      <c r="BH33" s="407"/>
      <c r="BI33" s="407"/>
      <c r="BJ33" s="407"/>
      <c r="BK33" s="407" t="s">
        <v>270</v>
      </c>
      <c r="BL33" s="407"/>
      <c r="BM33" s="407"/>
      <c r="BN33" s="407"/>
      <c r="BO33" s="407"/>
      <c r="BP33" s="248">
        <v>0</v>
      </c>
      <c r="BQ33" s="248"/>
      <c r="BR33" s="248"/>
      <c r="BS33" s="248"/>
      <c r="BT33" s="248"/>
      <c r="BU33" s="248">
        <v>0</v>
      </c>
      <c r="BV33" s="248"/>
      <c r="BW33" s="248"/>
      <c r="BX33" s="248"/>
      <c r="BY33" s="248"/>
      <c r="BZ33" s="169">
        <v>0</v>
      </c>
      <c r="CA33" s="170"/>
      <c r="CB33" s="170"/>
      <c r="CC33" s="170"/>
      <c r="CD33" s="171"/>
      <c r="CE33" s="248" t="s">
        <v>270</v>
      </c>
      <c r="CF33" s="248"/>
      <c r="CG33" s="248"/>
      <c r="CH33" s="248"/>
      <c r="CI33" s="248"/>
      <c r="CJ33" s="639">
        <f t="shared" si="1"/>
        <v>0</v>
      </c>
      <c r="CK33" s="639"/>
      <c r="CL33" s="639"/>
      <c r="CM33" s="639"/>
      <c r="CN33" s="639"/>
      <c r="CO33" s="248" t="s">
        <v>270</v>
      </c>
      <c r="CP33" s="248"/>
      <c r="CQ33" s="248"/>
      <c r="CR33" s="248"/>
      <c r="CS33" s="248"/>
      <c r="CT33" s="629" t="s">
        <v>285</v>
      </c>
      <c r="CU33" s="630"/>
      <c r="CV33" s="630"/>
      <c r="CW33" s="630"/>
      <c r="CX33" s="63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638"/>
      <c r="DT33" s="638"/>
      <c r="DU33" s="638"/>
      <c r="DV33" s="638"/>
      <c r="DW33" s="291"/>
      <c r="DX33" s="291"/>
      <c r="DY33" s="291"/>
      <c r="DZ33" s="291"/>
      <c r="EA33" s="291"/>
      <c r="EB33" s="291"/>
      <c r="EC33" s="291"/>
      <c r="ED33" s="291"/>
    </row>
    <row r="34" spans="1:134" s="5" customFormat="1" ht="15.75" customHeight="1">
      <c r="A34" s="640">
        <v>16</v>
      </c>
      <c r="B34" s="640"/>
      <c r="C34" s="641" t="s">
        <v>334</v>
      </c>
      <c r="D34" s="641"/>
      <c r="E34" s="641"/>
      <c r="F34" s="641"/>
      <c r="G34" s="641"/>
      <c r="H34" s="641"/>
      <c r="I34" s="641"/>
      <c r="J34" s="641"/>
      <c r="K34" s="641"/>
      <c r="L34" s="632"/>
      <c r="M34" s="633"/>
      <c r="N34" s="633"/>
      <c r="O34" s="633"/>
      <c r="P34" s="633"/>
      <c r="Q34" s="634"/>
      <c r="R34" s="632"/>
      <c r="S34" s="633"/>
      <c r="T34" s="633"/>
      <c r="U34" s="633"/>
      <c r="V34" s="634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291"/>
      <c r="AK34" s="291"/>
      <c r="AL34" s="291"/>
      <c r="AM34" s="291"/>
      <c r="AN34" s="407" t="s">
        <v>352</v>
      </c>
      <c r="AO34" s="407"/>
      <c r="AP34" s="407"/>
      <c r="AQ34" s="407"/>
      <c r="AR34" s="407" t="s">
        <v>352</v>
      </c>
      <c r="AS34" s="407"/>
      <c r="AT34" s="407"/>
      <c r="AU34" s="407"/>
      <c r="AV34" s="407" t="s">
        <v>270</v>
      </c>
      <c r="AW34" s="407"/>
      <c r="AX34" s="407"/>
      <c r="AY34" s="407"/>
      <c r="AZ34" s="407"/>
      <c r="BA34" s="407" t="s">
        <v>270</v>
      </c>
      <c r="BB34" s="407"/>
      <c r="BC34" s="407"/>
      <c r="BD34" s="407"/>
      <c r="BE34" s="407"/>
      <c r="BF34" s="407" t="s">
        <v>270</v>
      </c>
      <c r="BG34" s="407"/>
      <c r="BH34" s="407"/>
      <c r="BI34" s="407"/>
      <c r="BJ34" s="407"/>
      <c r="BK34" s="407" t="s">
        <v>270</v>
      </c>
      <c r="BL34" s="407"/>
      <c r="BM34" s="407"/>
      <c r="BN34" s="407"/>
      <c r="BO34" s="407"/>
      <c r="BP34" s="248">
        <v>0</v>
      </c>
      <c r="BQ34" s="248"/>
      <c r="BR34" s="248"/>
      <c r="BS34" s="248"/>
      <c r="BT34" s="248"/>
      <c r="BU34" s="248">
        <v>0</v>
      </c>
      <c r="BV34" s="248"/>
      <c r="BW34" s="248"/>
      <c r="BX34" s="248"/>
      <c r="BY34" s="248"/>
      <c r="BZ34" s="169">
        <v>0</v>
      </c>
      <c r="CA34" s="170"/>
      <c r="CB34" s="170"/>
      <c r="CC34" s="170"/>
      <c r="CD34" s="171"/>
      <c r="CE34" s="248" t="s">
        <v>270</v>
      </c>
      <c r="CF34" s="248"/>
      <c r="CG34" s="248"/>
      <c r="CH34" s="248"/>
      <c r="CI34" s="248"/>
      <c r="CJ34" s="639">
        <f t="shared" si="1"/>
        <v>0</v>
      </c>
      <c r="CK34" s="639"/>
      <c r="CL34" s="639"/>
      <c r="CM34" s="639"/>
      <c r="CN34" s="639"/>
      <c r="CO34" s="248" t="s">
        <v>270</v>
      </c>
      <c r="CP34" s="248"/>
      <c r="CQ34" s="248"/>
      <c r="CR34" s="248"/>
      <c r="CS34" s="248"/>
      <c r="CT34" s="632"/>
      <c r="CU34" s="633"/>
      <c r="CV34" s="633"/>
      <c r="CW34" s="633"/>
      <c r="CX34" s="634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638"/>
      <c r="DT34" s="638"/>
      <c r="DU34" s="638"/>
      <c r="DV34" s="638"/>
      <c r="DW34" s="291"/>
      <c r="DX34" s="291"/>
      <c r="DY34" s="291"/>
      <c r="DZ34" s="291"/>
      <c r="EA34" s="291"/>
      <c r="EB34" s="291"/>
      <c r="EC34" s="291"/>
      <c r="ED34" s="291"/>
    </row>
    <row r="35" spans="1:134" s="5" customFormat="1" ht="15" customHeight="1">
      <c r="A35" s="640">
        <v>17</v>
      </c>
      <c r="B35" s="640"/>
      <c r="C35" s="641" t="s">
        <v>335</v>
      </c>
      <c r="D35" s="641"/>
      <c r="E35" s="641"/>
      <c r="F35" s="641"/>
      <c r="G35" s="641"/>
      <c r="H35" s="641"/>
      <c r="I35" s="641"/>
      <c r="J35" s="641"/>
      <c r="K35" s="641"/>
      <c r="L35" s="632"/>
      <c r="M35" s="633"/>
      <c r="N35" s="633"/>
      <c r="O35" s="633"/>
      <c r="P35" s="633"/>
      <c r="Q35" s="634"/>
      <c r="R35" s="632"/>
      <c r="S35" s="633"/>
      <c r="T35" s="633"/>
      <c r="U35" s="633"/>
      <c r="V35" s="634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638"/>
      <c r="AH35" s="638"/>
      <c r="AI35" s="638"/>
      <c r="AJ35" s="291"/>
      <c r="AK35" s="291"/>
      <c r="AL35" s="291"/>
      <c r="AM35" s="291"/>
      <c r="AN35" s="407" t="s">
        <v>352</v>
      </c>
      <c r="AO35" s="407"/>
      <c r="AP35" s="407"/>
      <c r="AQ35" s="407"/>
      <c r="AR35" s="407" t="s">
        <v>352</v>
      </c>
      <c r="AS35" s="407"/>
      <c r="AT35" s="407"/>
      <c r="AU35" s="407"/>
      <c r="AV35" s="407" t="s">
        <v>270</v>
      </c>
      <c r="AW35" s="407"/>
      <c r="AX35" s="407"/>
      <c r="AY35" s="407"/>
      <c r="AZ35" s="407"/>
      <c r="BA35" s="407" t="s">
        <v>270</v>
      </c>
      <c r="BB35" s="407"/>
      <c r="BC35" s="407"/>
      <c r="BD35" s="407"/>
      <c r="BE35" s="407"/>
      <c r="BF35" s="407" t="s">
        <v>270</v>
      </c>
      <c r="BG35" s="407"/>
      <c r="BH35" s="407"/>
      <c r="BI35" s="407"/>
      <c r="BJ35" s="407"/>
      <c r="BK35" s="407" t="s">
        <v>270</v>
      </c>
      <c r="BL35" s="407"/>
      <c r="BM35" s="407"/>
      <c r="BN35" s="407"/>
      <c r="BO35" s="407"/>
      <c r="BP35" s="248">
        <v>0</v>
      </c>
      <c r="BQ35" s="248"/>
      <c r="BR35" s="248"/>
      <c r="BS35" s="248"/>
      <c r="BT35" s="248"/>
      <c r="BU35" s="248">
        <v>0</v>
      </c>
      <c r="BV35" s="248"/>
      <c r="BW35" s="248"/>
      <c r="BX35" s="248"/>
      <c r="BY35" s="248"/>
      <c r="BZ35" s="169">
        <v>0</v>
      </c>
      <c r="CA35" s="170"/>
      <c r="CB35" s="170"/>
      <c r="CC35" s="170"/>
      <c r="CD35" s="171"/>
      <c r="CE35" s="248" t="s">
        <v>270</v>
      </c>
      <c r="CF35" s="248"/>
      <c r="CG35" s="248"/>
      <c r="CH35" s="248"/>
      <c r="CI35" s="248"/>
      <c r="CJ35" s="639">
        <f t="shared" si="1"/>
        <v>0</v>
      </c>
      <c r="CK35" s="639"/>
      <c r="CL35" s="639"/>
      <c r="CM35" s="639"/>
      <c r="CN35" s="639"/>
      <c r="CO35" s="248" t="s">
        <v>270</v>
      </c>
      <c r="CP35" s="248"/>
      <c r="CQ35" s="248"/>
      <c r="CR35" s="248"/>
      <c r="CS35" s="248"/>
      <c r="CT35" s="632"/>
      <c r="CU35" s="633"/>
      <c r="CV35" s="633"/>
      <c r="CW35" s="633"/>
      <c r="CX35" s="634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638"/>
      <c r="DT35" s="638"/>
      <c r="DU35" s="638"/>
      <c r="DV35" s="638"/>
      <c r="DW35" s="291"/>
      <c r="DX35" s="291"/>
      <c r="DY35" s="291"/>
      <c r="DZ35" s="291"/>
      <c r="EA35" s="291"/>
      <c r="EB35" s="291"/>
      <c r="EC35" s="291"/>
      <c r="ED35" s="291"/>
    </row>
    <row r="36" spans="1:134" s="5" customFormat="1" ht="15.75" customHeight="1">
      <c r="A36" s="640">
        <v>18</v>
      </c>
      <c r="B36" s="640"/>
      <c r="C36" s="641" t="s">
        <v>336</v>
      </c>
      <c r="D36" s="641"/>
      <c r="E36" s="641"/>
      <c r="F36" s="641"/>
      <c r="G36" s="641"/>
      <c r="H36" s="641"/>
      <c r="I36" s="641"/>
      <c r="J36" s="641"/>
      <c r="K36" s="641"/>
      <c r="L36" s="632"/>
      <c r="M36" s="633"/>
      <c r="N36" s="633"/>
      <c r="O36" s="633"/>
      <c r="P36" s="633"/>
      <c r="Q36" s="634"/>
      <c r="R36" s="632"/>
      <c r="S36" s="633"/>
      <c r="T36" s="633"/>
      <c r="U36" s="633"/>
      <c r="V36" s="634"/>
      <c r="W36" s="638"/>
      <c r="X36" s="638"/>
      <c r="Y36" s="638"/>
      <c r="Z36" s="638"/>
      <c r="AA36" s="638"/>
      <c r="AB36" s="638"/>
      <c r="AC36" s="638"/>
      <c r="AD36" s="638"/>
      <c r="AE36" s="638"/>
      <c r="AF36" s="638"/>
      <c r="AG36" s="638"/>
      <c r="AH36" s="638"/>
      <c r="AI36" s="638"/>
      <c r="AJ36" s="291"/>
      <c r="AK36" s="291"/>
      <c r="AL36" s="291"/>
      <c r="AM36" s="291"/>
      <c r="AN36" s="407" t="s">
        <v>352</v>
      </c>
      <c r="AO36" s="407"/>
      <c r="AP36" s="407"/>
      <c r="AQ36" s="407"/>
      <c r="AR36" s="407" t="s">
        <v>352</v>
      </c>
      <c r="AS36" s="407"/>
      <c r="AT36" s="407"/>
      <c r="AU36" s="407"/>
      <c r="AV36" s="407" t="s">
        <v>270</v>
      </c>
      <c r="AW36" s="407"/>
      <c r="AX36" s="407"/>
      <c r="AY36" s="407"/>
      <c r="AZ36" s="407"/>
      <c r="BA36" s="407" t="s">
        <v>270</v>
      </c>
      <c r="BB36" s="407"/>
      <c r="BC36" s="407"/>
      <c r="BD36" s="407"/>
      <c r="BE36" s="407"/>
      <c r="BF36" s="407" t="s">
        <v>270</v>
      </c>
      <c r="BG36" s="407"/>
      <c r="BH36" s="407"/>
      <c r="BI36" s="407"/>
      <c r="BJ36" s="407"/>
      <c r="BK36" s="407" t="s">
        <v>270</v>
      </c>
      <c r="BL36" s="407"/>
      <c r="BM36" s="407"/>
      <c r="BN36" s="407"/>
      <c r="BO36" s="407"/>
      <c r="BP36" s="248">
        <v>0</v>
      </c>
      <c r="BQ36" s="248"/>
      <c r="BR36" s="248"/>
      <c r="BS36" s="248"/>
      <c r="BT36" s="248"/>
      <c r="BU36" s="248">
        <v>0</v>
      </c>
      <c r="BV36" s="248"/>
      <c r="BW36" s="248"/>
      <c r="BX36" s="248"/>
      <c r="BY36" s="248"/>
      <c r="BZ36" s="169">
        <v>0</v>
      </c>
      <c r="CA36" s="170"/>
      <c r="CB36" s="170"/>
      <c r="CC36" s="170"/>
      <c r="CD36" s="171"/>
      <c r="CE36" s="248" t="s">
        <v>270</v>
      </c>
      <c r="CF36" s="248"/>
      <c r="CG36" s="248"/>
      <c r="CH36" s="248"/>
      <c r="CI36" s="248"/>
      <c r="CJ36" s="639">
        <f t="shared" si="1"/>
        <v>0</v>
      </c>
      <c r="CK36" s="639"/>
      <c r="CL36" s="639"/>
      <c r="CM36" s="639"/>
      <c r="CN36" s="639"/>
      <c r="CO36" s="248" t="s">
        <v>270</v>
      </c>
      <c r="CP36" s="248"/>
      <c r="CQ36" s="248"/>
      <c r="CR36" s="248"/>
      <c r="CS36" s="248"/>
      <c r="CT36" s="632"/>
      <c r="CU36" s="633"/>
      <c r="CV36" s="633"/>
      <c r="CW36" s="633"/>
      <c r="CX36" s="634"/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291"/>
      <c r="DS36" s="638"/>
      <c r="DT36" s="638"/>
      <c r="DU36" s="638"/>
      <c r="DV36" s="638"/>
      <c r="DW36" s="291"/>
      <c r="DX36" s="291"/>
      <c r="DY36" s="291"/>
      <c r="DZ36" s="291"/>
      <c r="EA36" s="291"/>
      <c r="EB36" s="291"/>
      <c r="EC36" s="291"/>
      <c r="ED36" s="291"/>
    </row>
    <row r="37" spans="1:134" s="5" customFormat="1" ht="17.25" customHeight="1">
      <c r="A37" s="640">
        <v>19</v>
      </c>
      <c r="B37" s="640"/>
      <c r="C37" s="641" t="s">
        <v>337</v>
      </c>
      <c r="D37" s="641"/>
      <c r="E37" s="641"/>
      <c r="F37" s="641"/>
      <c r="G37" s="641"/>
      <c r="H37" s="641"/>
      <c r="I37" s="641"/>
      <c r="J37" s="641"/>
      <c r="K37" s="641"/>
      <c r="L37" s="632"/>
      <c r="M37" s="633"/>
      <c r="N37" s="633"/>
      <c r="O37" s="633"/>
      <c r="P37" s="633"/>
      <c r="Q37" s="634"/>
      <c r="R37" s="632"/>
      <c r="S37" s="633"/>
      <c r="T37" s="633"/>
      <c r="U37" s="633"/>
      <c r="V37" s="634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291"/>
      <c r="AK37" s="291"/>
      <c r="AL37" s="291"/>
      <c r="AM37" s="291"/>
      <c r="AN37" s="407" t="s">
        <v>352</v>
      </c>
      <c r="AO37" s="407"/>
      <c r="AP37" s="407"/>
      <c r="AQ37" s="407"/>
      <c r="AR37" s="407" t="s">
        <v>278</v>
      </c>
      <c r="AS37" s="407"/>
      <c r="AT37" s="407"/>
      <c r="AU37" s="407"/>
      <c r="AV37" s="407" t="s">
        <v>270</v>
      </c>
      <c r="AW37" s="407"/>
      <c r="AX37" s="407"/>
      <c r="AY37" s="407"/>
      <c r="AZ37" s="407"/>
      <c r="BA37" s="407" t="s">
        <v>270</v>
      </c>
      <c r="BB37" s="407"/>
      <c r="BC37" s="407"/>
      <c r="BD37" s="407"/>
      <c r="BE37" s="407"/>
      <c r="BF37" s="407" t="s">
        <v>270</v>
      </c>
      <c r="BG37" s="407"/>
      <c r="BH37" s="407"/>
      <c r="BI37" s="407"/>
      <c r="BJ37" s="407"/>
      <c r="BK37" s="407" t="s">
        <v>270</v>
      </c>
      <c r="BL37" s="407"/>
      <c r="BM37" s="407"/>
      <c r="BN37" s="407"/>
      <c r="BO37" s="407"/>
      <c r="BP37" s="248">
        <v>0</v>
      </c>
      <c r="BQ37" s="248"/>
      <c r="BR37" s="248"/>
      <c r="BS37" s="248"/>
      <c r="BT37" s="248"/>
      <c r="BU37" s="248">
        <v>0</v>
      </c>
      <c r="BV37" s="248"/>
      <c r="BW37" s="248"/>
      <c r="BX37" s="248"/>
      <c r="BY37" s="248"/>
      <c r="BZ37" s="169">
        <v>0</v>
      </c>
      <c r="CA37" s="170"/>
      <c r="CB37" s="170"/>
      <c r="CC37" s="170"/>
      <c r="CD37" s="171"/>
      <c r="CE37" s="248" t="s">
        <v>270</v>
      </c>
      <c r="CF37" s="248"/>
      <c r="CG37" s="248"/>
      <c r="CH37" s="248"/>
      <c r="CI37" s="248"/>
      <c r="CJ37" s="639">
        <f t="shared" si="1"/>
        <v>0</v>
      </c>
      <c r="CK37" s="639"/>
      <c r="CL37" s="639"/>
      <c r="CM37" s="639"/>
      <c r="CN37" s="639"/>
      <c r="CO37" s="248" t="s">
        <v>270</v>
      </c>
      <c r="CP37" s="248"/>
      <c r="CQ37" s="248"/>
      <c r="CR37" s="248"/>
      <c r="CS37" s="248"/>
      <c r="CT37" s="632"/>
      <c r="CU37" s="633"/>
      <c r="CV37" s="633"/>
      <c r="CW37" s="633"/>
      <c r="CX37" s="634"/>
      <c r="CY37" s="291"/>
      <c r="CZ37" s="291"/>
      <c r="DA37" s="291"/>
      <c r="DB37" s="291"/>
      <c r="DC37" s="291"/>
      <c r="DD37" s="291"/>
      <c r="DE37" s="291"/>
      <c r="DF37" s="291"/>
      <c r="DG37" s="291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DR37" s="291"/>
      <c r="DS37" s="638"/>
      <c r="DT37" s="638"/>
      <c r="DU37" s="638"/>
      <c r="DV37" s="638"/>
      <c r="DW37" s="291"/>
      <c r="DX37" s="291"/>
      <c r="DY37" s="291"/>
      <c r="DZ37" s="291"/>
      <c r="EA37" s="291"/>
      <c r="EB37" s="291"/>
      <c r="EC37" s="291"/>
      <c r="ED37" s="291"/>
    </row>
    <row r="38" spans="1:134" s="5" customFormat="1" ht="20.25" customHeight="1">
      <c r="A38" s="640">
        <v>20</v>
      </c>
      <c r="B38" s="640"/>
      <c r="C38" s="641" t="s">
        <v>338</v>
      </c>
      <c r="D38" s="641"/>
      <c r="E38" s="641"/>
      <c r="F38" s="641"/>
      <c r="G38" s="641"/>
      <c r="H38" s="641"/>
      <c r="I38" s="641"/>
      <c r="J38" s="641"/>
      <c r="K38" s="641"/>
      <c r="L38" s="632"/>
      <c r="M38" s="633"/>
      <c r="N38" s="633"/>
      <c r="O38" s="633"/>
      <c r="P38" s="633"/>
      <c r="Q38" s="634"/>
      <c r="R38" s="632"/>
      <c r="S38" s="633"/>
      <c r="T38" s="633"/>
      <c r="U38" s="633"/>
      <c r="V38" s="634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291"/>
      <c r="AK38" s="291"/>
      <c r="AL38" s="291"/>
      <c r="AM38" s="291"/>
      <c r="AN38" s="407" t="s">
        <v>351</v>
      </c>
      <c r="AO38" s="407"/>
      <c r="AP38" s="407"/>
      <c r="AQ38" s="407"/>
      <c r="AR38" s="407" t="s">
        <v>278</v>
      </c>
      <c r="AS38" s="407"/>
      <c r="AT38" s="407"/>
      <c r="AU38" s="407"/>
      <c r="AV38" s="407" t="s">
        <v>270</v>
      </c>
      <c r="AW38" s="407"/>
      <c r="AX38" s="407"/>
      <c r="AY38" s="407"/>
      <c r="AZ38" s="407"/>
      <c r="BA38" s="407" t="s">
        <v>270</v>
      </c>
      <c r="BB38" s="407"/>
      <c r="BC38" s="407"/>
      <c r="BD38" s="407"/>
      <c r="BE38" s="407"/>
      <c r="BF38" s="407" t="s">
        <v>270</v>
      </c>
      <c r="BG38" s="407"/>
      <c r="BH38" s="407"/>
      <c r="BI38" s="407"/>
      <c r="BJ38" s="407"/>
      <c r="BK38" s="407" t="s">
        <v>270</v>
      </c>
      <c r="BL38" s="407"/>
      <c r="BM38" s="407"/>
      <c r="BN38" s="407"/>
      <c r="BO38" s="407"/>
      <c r="BP38" s="248">
        <v>0</v>
      </c>
      <c r="BQ38" s="248"/>
      <c r="BR38" s="248"/>
      <c r="BS38" s="248"/>
      <c r="BT38" s="248"/>
      <c r="BU38" s="248">
        <v>0</v>
      </c>
      <c r="BV38" s="248"/>
      <c r="BW38" s="248"/>
      <c r="BX38" s="248"/>
      <c r="BY38" s="248"/>
      <c r="BZ38" s="169">
        <v>0</v>
      </c>
      <c r="CA38" s="170"/>
      <c r="CB38" s="170"/>
      <c r="CC38" s="170"/>
      <c r="CD38" s="171"/>
      <c r="CE38" s="248" t="s">
        <v>270</v>
      </c>
      <c r="CF38" s="248"/>
      <c r="CG38" s="248"/>
      <c r="CH38" s="248"/>
      <c r="CI38" s="248"/>
      <c r="CJ38" s="639">
        <f t="shared" si="1"/>
        <v>0</v>
      </c>
      <c r="CK38" s="639"/>
      <c r="CL38" s="639"/>
      <c r="CM38" s="639"/>
      <c r="CN38" s="639"/>
      <c r="CO38" s="248" t="s">
        <v>270</v>
      </c>
      <c r="CP38" s="248"/>
      <c r="CQ38" s="248"/>
      <c r="CR38" s="248"/>
      <c r="CS38" s="248"/>
      <c r="CT38" s="635"/>
      <c r="CU38" s="636"/>
      <c r="CV38" s="636"/>
      <c r="CW38" s="636"/>
      <c r="CX38" s="637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1"/>
      <c r="DM38" s="291"/>
      <c r="DN38" s="291"/>
      <c r="DO38" s="291"/>
      <c r="DP38" s="291"/>
      <c r="DQ38" s="291"/>
      <c r="DR38" s="291"/>
      <c r="DS38" s="638"/>
      <c r="DT38" s="638"/>
      <c r="DU38" s="638"/>
      <c r="DV38" s="638"/>
      <c r="DW38" s="291"/>
      <c r="DX38" s="291"/>
      <c r="DY38" s="291"/>
      <c r="DZ38" s="291"/>
      <c r="EA38" s="291"/>
      <c r="EB38" s="291"/>
      <c r="EC38" s="291"/>
      <c r="ED38" s="291"/>
    </row>
    <row r="39" spans="1:134" s="5" customFormat="1" ht="21" customHeight="1">
      <c r="A39" s="640">
        <v>21</v>
      </c>
      <c r="B39" s="640"/>
      <c r="C39" s="641" t="s">
        <v>314</v>
      </c>
      <c r="D39" s="641"/>
      <c r="E39" s="641"/>
      <c r="F39" s="641"/>
      <c r="G39" s="641"/>
      <c r="H39" s="641"/>
      <c r="I39" s="641"/>
      <c r="J39" s="641"/>
      <c r="K39" s="641"/>
      <c r="L39" s="632"/>
      <c r="M39" s="633"/>
      <c r="N39" s="633"/>
      <c r="O39" s="633"/>
      <c r="P39" s="633"/>
      <c r="Q39" s="634"/>
      <c r="R39" s="632"/>
      <c r="S39" s="633"/>
      <c r="T39" s="633"/>
      <c r="U39" s="633"/>
      <c r="V39" s="634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291"/>
      <c r="AK39" s="291"/>
      <c r="AL39" s="291"/>
      <c r="AM39" s="291"/>
      <c r="AN39" s="407" t="s">
        <v>350</v>
      </c>
      <c r="AO39" s="407"/>
      <c r="AP39" s="407"/>
      <c r="AQ39" s="407"/>
      <c r="AR39" s="407" t="s">
        <v>350</v>
      </c>
      <c r="AS39" s="407"/>
      <c r="AT39" s="407"/>
      <c r="AU39" s="407"/>
      <c r="AV39" s="407" t="s">
        <v>270</v>
      </c>
      <c r="AW39" s="407"/>
      <c r="AX39" s="407"/>
      <c r="AY39" s="407"/>
      <c r="AZ39" s="407"/>
      <c r="BA39" s="407" t="s">
        <v>270</v>
      </c>
      <c r="BB39" s="407"/>
      <c r="BC39" s="407"/>
      <c r="BD39" s="407"/>
      <c r="BE39" s="407"/>
      <c r="BF39" s="407" t="s">
        <v>270</v>
      </c>
      <c r="BG39" s="407"/>
      <c r="BH39" s="407"/>
      <c r="BI39" s="407"/>
      <c r="BJ39" s="407"/>
      <c r="BK39" s="407" t="s">
        <v>270</v>
      </c>
      <c r="BL39" s="407"/>
      <c r="BM39" s="407"/>
      <c r="BN39" s="407"/>
      <c r="BO39" s="407"/>
      <c r="BP39" s="248">
        <v>0</v>
      </c>
      <c r="BQ39" s="248"/>
      <c r="BR39" s="248"/>
      <c r="BS39" s="248"/>
      <c r="BT39" s="248"/>
      <c r="BU39" s="248">
        <v>0</v>
      </c>
      <c r="BV39" s="248"/>
      <c r="BW39" s="248"/>
      <c r="BX39" s="248"/>
      <c r="BY39" s="248"/>
      <c r="BZ39" s="169">
        <v>0.333</v>
      </c>
      <c r="CA39" s="170"/>
      <c r="CB39" s="170"/>
      <c r="CC39" s="170"/>
      <c r="CD39" s="171"/>
      <c r="CE39" s="248" t="s">
        <v>270</v>
      </c>
      <c r="CF39" s="248"/>
      <c r="CG39" s="248"/>
      <c r="CH39" s="248"/>
      <c r="CI39" s="248"/>
      <c r="CJ39" s="639">
        <f t="shared" si="1"/>
        <v>0.333</v>
      </c>
      <c r="CK39" s="639"/>
      <c r="CL39" s="639"/>
      <c r="CM39" s="639"/>
      <c r="CN39" s="639"/>
      <c r="CO39" s="248" t="s">
        <v>270</v>
      </c>
      <c r="CP39" s="248"/>
      <c r="CQ39" s="248"/>
      <c r="CR39" s="248"/>
      <c r="CS39" s="248"/>
      <c r="CT39" s="629" t="s">
        <v>390</v>
      </c>
      <c r="CU39" s="630"/>
      <c r="CV39" s="630"/>
      <c r="CW39" s="630"/>
      <c r="CX39" s="63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638"/>
      <c r="DT39" s="638"/>
      <c r="DU39" s="638"/>
      <c r="DV39" s="638"/>
      <c r="DW39" s="291"/>
      <c r="DX39" s="291"/>
      <c r="DY39" s="291"/>
      <c r="DZ39" s="291"/>
      <c r="EA39" s="291"/>
      <c r="EB39" s="291"/>
      <c r="EC39" s="291"/>
      <c r="ED39" s="291"/>
    </row>
    <row r="40" spans="1:134" s="5" customFormat="1" ht="21.75" customHeight="1">
      <c r="A40" s="640">
        <v>22</v>
      </c>
      <c r="B40" s="640"/>
      <c r="C40" s="641" t="s">
        <v>296</v>
      </c>
      <c r="D40" s="641"/>
      <c r="E40" s="641"/>
      <c r="F40" s="641"/>
      <c r="G40" s="641"/>
      <c r="H40" s="641"/>
      <c r="I40" s="641"/>
      <c r="J40" s="641"/>
      <c r="K40" s="641"/>
      <c r="L40" s="632"/>
      <c r="M40" s="633"/>
      <c r="N40" s="633"/>
      <c r="O40" s="633"/>
      <c r="P40" s="633"/>
      <c r="Q40" s="634"/>
      <c r="R40" s="632"/>
      <c r="S40" s="633"/>
      <c r="T40" s="633"/>
      <c r="U40" s="633"/>
      <c r="V40" s="634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638"/>
      <c r="AI40" s="638"/>
      <c r="AJ40" s="291"/>
      <c r="AK40" s="291"/>
      <c r="AL40" s="291"/>
      <c r="AM40" s="291"/>
      <c r="AN40" s="407" t="s">
        <v>278</v>
      </c>
      <c r="AO40" s="407"/>
      <c r="AP40" s="407"/>
      <c r="AQ40" s="407"/>
      <c r="AR40" s="407" t="s">
        <v>278</v>
      </c>
      <c r="AS40" s="407"/>
      <c r="AT40" s="407"/>
      <c r="AU40" s="407"/>
      <c r="AV40" s="407" t="s">
        <v>270</v>
      </c>
      <c r="AW40" s="407"/>
      <c r="AX40" s="407"/>
      <c r="AY40" s="407"/>
      <c r="AZ40" s="407"/>
      <c r="BA40" s="407" t="s">
        <v>270</v>
      </c>
      <c r="BB40" s="407"/>
      <c r="BC40" s="407"/>
      <c r="BD40" s="407"/>
      <c r="BE40" s="407"/>
      <c r="BF40" s="407" t="s">
        <v>270</v>
      </c>
      <c r="BG40" s="407"/>
      <c r="BH40" s="407"/>
      <c r="BI40" s="407"/>
      <c r="BJ40" s="407"/>
      <c r="BK40" s="407" t="s">
        <v>270</v>
      </c>
      <c r="BL40" s="407"/>
      <c r="BM40" s="407"/>
      <c r="BN40" s="407"/>
      <c r="BO40" s="407"/>
      <c r="BP40" s="248">
        <v>0</v>
      </c>
      <c r="BQ40" s="248"/>
      <c r="BR40" s="248"/>
      <c r="BS40" s="248"/>
      <c r="BT40" s="248"/>
      <c r="BU40" s="248">
        <v>0</v>
      </c>
      <c r="BV40" s="248"/>
      <c r="BW40" s="248"/>
      <c r="BX40" s="248"/>
      <c r="BY40" s="248"/>
      <c r="BZ40" s="169">
        <v>3.03</v>
      </c>
      <c r="CA40" s="170"/>
      <c r="CB40" s="170"/>
      <c r="CC40" s="170"/>
      <c r="CD40" s="171"/>
      <c r="CE40" s="248" t="s">
        <v>270</v>
      </c>
      <c r="CF40" s="248"/>
      <c r="CG40" s="248"/>
      <c r="CH40" s="248"/>
      <c r="CI40" s="248"/>
      <c r="CJ40" s="639">
        <f t="shared" si="1"/>
        <v>3.03</v>
      </c>
      <c r="CK40" s="639"/>
      <c r="CL40" s="639"/>
      <c r="CM40" s="639"/>
      <c r="CN40" s="639"/>
      <c r="CO40" s="248" t="s">
        <v>270</v>
      </c>
      <c r="CP40" s="248"/>
      <c r="CQ40" s="248"/>
      <c r="CR40" s="248"/>
      <c r="CS40" s="248"/>
      <c r="CT40" s="632"/>
      <c r="CU40" s="633"/>
      <c r="CV40" s="633"/>
      <c r="CW40" s="633"/>
      <c r="CX40" s="634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638"/>
      <c r="DT40" s="638"/>
      <c r="DU40" s="638"/>
      <c r="DV40" s="638"/>
      <c r="DW40" s="291"/>
      <c r="DX40" s="291"/>
      <c r="DY40" s="291"/>
      <c r="DZ40" s="291"/>
      <c r="EA40" s="291"/>
      <c r="EB40" s="291"/>
      <c r="EC40" s="291"/>
      <c r="ED40" s="291"/>
    </row>
    <row r="41" spans="1:134" s="5" customFormat="1" ht="20.25" customHeight="1">
      <c r="A41" s="640">
        <v>23</v>
      </c>
      <c r="B41" s="640"/>
      <c r="C41" s="641" t="s">
        <v>297</v>
      </c>
      <c r="D41" s="641"/>
      <c r="E41" s="641"/>
      <c r="F41" s="641"/>
      <c r="G41" s="641"/>
      <c r="H41" s="641"/>
      <c r="I41" s="641"/>
      <c r="J41" s="641"/>
      <c r="K41" s="641"/>
      <c r="L41" s="632"/>
      <c r="M41" s="633"/>
      <c r="N41" s="633"/>
      <c r="O41" s="633"/>
      <c r="P41" s="633"/>
      <c r="Q41" s="634"/>
      <c r="R41" s="632"/>
      <c r="S41" s="633"/>
      <c r="T41" s="633"/>
      <c r="U41" s="633"/>
      <c r="V41" s="634"/>
      <c r="W41" s="638"/>
      <c r="X41" s="638"/>
      <c r="Y41" s="638"/>
      <c r="Z41" s="638"/>
      <c r="AA41" s="638"/>
      <c r="AB41" s="638"/>
      <c r="AC41" s="638"/>
      <c r="AD41" s="638"/>
      <c r="AE41" s="638"/>
      <c r="AF41" s="638"/>
      <c r="AG41" s="638"/>
      <c r="AH41" s="638"/>
      <c r="AI41" s="638"/>
      <c r="AJ41" s="291"/>
      <c r="AK41" s="291"/>
      <c r="AL41" s="291"/>
      <c r="AM41" s="291"/>
      <c r="AN41" s="407" t="s">
        <v>278</v>
      </c>
      <c r="AO41" s="407"/>
      <c r="AP41" s="407"/>
      <c r="AQ41" s="407"/>
      <c r="AR41" s="407" t="s">
        <v>278</v>
      </c>
      <c r="AS41" s="407"/>
      <c r="AT41" s="407"/>
      <c r="AU41" s="407"/>
      <c r="AV41" s="407" t="s">
        <v>270</v>
      </c>
      <c r="AW41" s="407"/>
      <c r="AX41" s="407"/>
      <c r="AY41" s="407"/>
      <c r="AZ41" s="407"/>
      <c r="BA41" s="407" t="s">
        <v>270</v>
      </c>
      <c r="BB41" s="407"/>
      <c r="BC41" s="407"/>
      <c r="BD41" s="407"/>
      <c r="BE41" s="407"/>
      <c r="BF41" s="407" t="s">
        <v>270</v>
      </c>
      <c r="BG41" s="407"/>
      <c r="BH41" s="407"/>
      <c r="BI41" s="407"/>
      <c r="BJ41" s="407"/>
      <c r="BK41" s="407" t="s">
        <v>270</v>
      </c>
      <c r="BL41" s="407"/>
      <c r="BM41" s="407"/>
      <c r="BN41" s="407"/>
      <c r="BO41" s="407"/>
      <c r="BP41" s="248">
        <v>0</v>
      </c>
      <c r="BQ41" s="248"/>
      <c r="BR41" s="248"/>
      <c r="BS41" s="248"/>
      <c r="BT41" s="248"/>
      <c r="BU41" s="248">
        <v>0</v>
      </c>
      <c r="BV41" s="248"/>
      <c r="BW41" s="248"/>
      <c r="BX41" s="248"/>
      <c r="BY41" s="248"/>
      <c r="BZ41" s="169">
        <v>3.73</v>
      </c>
      <c r="CA41" s="170"/>
      <c r="CB41" s="170"/>
      <c r="CC41" s="170"/>
      <c r="CD41" s="171"/>
      <c r="CE41" s="248" t="s">
        <v>270</v>
      </c>
      <c r="CF41" s="248"/>
      <c r="CG41" s="248"/>
      <c r="CH41" s="248"/>
      <c r="CI41" s="248"/>
      <c r="CJ41" s="639">
        <f t="shared" si="1"/>
        <v>3.73</v>
      </c>
      <c r="CK41" s="639"/>
      <c r="CL41" s="639"/>
      <c r="CM41" s="639"/>
      <c r="CN41" s="639"/>
      <c r="CO41" s="248" t="s">
        <v>270</v>
      </c>
      <c r="CP41" s="248"/>
      <c r="CQ41" s="248"/>
      <c r="CR41" s="248"/>
      <c r="CS41" s="248"/>
      <c r="CT41" s="632"/>
      <c r="CU41" s="633"/>
      <c r="CV41" s="633"/>
      <c r="CW41" s="633"/>
      <c r="CX41" s="634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638"/>
      <c r="DT41" s="638"/>
      <c r="DU41" s="638"/>
      <c r="DV41" s="638"/>
      <c r="DW41" s="291"/>
      <c r="DX41" s="291"/>
      <c r="DY41" s="291"/>
      <c r="DZ41" s="291"/>
      <c r="EA41" s="291"/>
      <c r="EB41" s="291"/>
      <c r="EC41" s="291"/>
      <c r="ED41" s="291"/>
    </row>
    <row r="42" spans="1:134" s="5" customFormat="1" ht="22.5" customHeight="1">
      <c r="A42" s="640">
        <v>24</v>
      </c>
      <c r="B42" s="640"/>
      <c r="C42" s="641" t="s">
        <v>293</v>
      </c>
      <c r="D42" s="641"/>
      <c r="E42" s="641"/>
      <c r="F42" s="641"/>
      <c r="G42" s="641"/>
      <c r="H42" s="641"/>
      <c r="I42" s="641"/>
      <c r="J42" s="641"/>
      <c r="K42" s="641"/>
      <c r="L42" s="632"/>
      <c r="M42" s="633"/>
      <c r="N42" s="633"/>
      <c r="O42" s="633"/>
      <c r="P42" s="633"/>
      <c r="Q42" s="634"/>
      <c r="R42" s="632"/>
      <c r="S42" s="633"/>
      <c r="T42" s="633"/>
      <c r="U42" s="633"/>
      <c r="V42" s="634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291"/>
      <c r="AK42" s="291"/>
      <c r="AL42" s="291"/>
      <c r="AM42" s="291"/>
      <c r="AN42" s="407" t="s">
        <v>279</v>
      </c>
      <c r="AO42" s="407"/>
      <c r="AP42" s="407"/>
      <c r="AQ42" s="407"/>
      <c r="AR42" s="407" t="s">
        <v>279</v>
      </c>
      <c r="AS42" s="407"/>
      <c r="AT42" s="407"/>
      <c r="AU42" s="407"/>
      <c r="AV42" s="407" t="s">
        <v>270</v>
      </c>
      <c r="AW42" s="407"/>
      <c r="AX42" s="407"/>
      <c r="AY42" s="407"/>
      <c r="AZ42" s="407"/>
      <c r="BA42" s="407" t="s">
        <v>270</v>
      </c>
      <c r="BB42" s="407"/>
      <c r="BC42" s="407"/>
      <c r="BD42" s="407"/>
      <c r="BE42" s="407"/>
      <c r="BF42" s="407" t="s">
        <v>270</v>
      </c>
      <c r="BG42" s="407"/>
      <c r="BH42" s="407"/>
      <c r="BI42" s="407"/>
      <c r="BJ42" s="407"/>
      <c r="BK42" s="407" t="s">
        <v>270</v>
      </c>
      <c r="BL42" s="407"/>
      <c r="BM42" s="407"/>
      <c r="BN42" s="407"/>
      <c r="BO42" s="407"/>
      <c r="BP42" s="248">
        <v>0</v>
      </c>
      <c r="BQ42" s="248"/>
      <c r="BR42" s="248"/>
      <c r="BS42" s="248"/>
      <c r="BT42" s="248"/>
      <c r="BU42" s="248">
        <v>0</v>
      </c>
      <c r="BV42" s="248"/>
      <c r="BW42" s="248"/>
      <c r="BX42" s="248"/>
      <c r="BY42" s="248"/>
      <c r="BZ42" s="169">
        <v>8.797</v>
      </c>
      <c r="CA42" s="170"/>
      <c r="CB42" s="170"/>
      <c r="CC42" s="170"/>
      <c r="CD42" s="171"/>
      <c r="CE42" s="248" t="s">
        <v>270</v>
      </c>
      <c r="CF42" s="248"/>
      <c r="CG42" s="248"/>
      <c r="CH42" s="248"/>
      <c r="CI42" s="248"/>
      <c r="CJ42" s="639">
        <f t="shared" si="1"/>
        <v>8.797</v>
      </c>
      <c r="CK42" s="639"/>
      <c r="CL42" s="639"/>
      <c r="CM42" s="639"/>
      <c r="CN42" s="639"/>
      <c r="CO42" s="248" t="s">
        <v>270</v>
      </c>
      <c r="CP42" s="248"/>
      <c r="CQ42" s="248"/>
      <c r="CR42" s="248"/>
      <c r="CS42" s="248"/>
      <c r="CT42" s="632"/>
      <c r="CU42" s="633"/>
      <c r="CV42" s="633"/>
      <c r="CW42" s="633"/>
      <c r="CX42" s="634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  <c r="DP42" s="291"/>
      <c r="DQ42" s="291"/>
      <c r="DR42" s="291"/>
      <c r="DS42" s="638"/>
      <c r="DT42" s="638"/>
      <c r="DU42" s="638"/>
      <c r="DV42" s="638"/>
      <c r="DW42" s="291"/>
      <c r="DX42" s="291"/>
      <c r="DY42" s="291"/>
      <c r="DZ42" s="291"/>
      <c r="EA42" s="291"/>
      <c r="EB42" s="291"/>
      <c r="EC42" s="291"/>
      <c r="ED42" s="291"/>
    </row>
    <row r="43" spans="1:134" s="5" customFormat="1" ht="18.75" customHeight="1">
      <c r="A43" s="640">
        <v>25</v>
      </c>
      <c r="B43" s="640"/>
      <c r="C43" s="641" t="s">
        <v>341</v>
      </c>
      <c r="D43" s="641"/>
      <c r="E43" s="641"/>
      <c r="F43" s="641"/>
      <c r="G43" s="641"/>
      <c r="H43" s="641"/>
      <c r="I43" s="641"/>
      <c r="J43" s="641"/>
      <c r="K43" s="641"/>
      <c r="L43" s="632"/>
      <c r="M43" s="633"/>
      <c r="N43" s="633"/>
      <c r="O43" s="633"/>
      <c r="P43" s="633"/>
      <c r="Q43" s="634"/>
      <c r="R43" s="632"/>
      <c r="S43" s="633"/>
      <c r="T43" s="633"/>
      <c r="U43" s="633"/>
      <c r="V43" s="634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291"/>
      <c r="AK43" s="291"/>
      <c r="AL43" s="291"/>
      <c r="AM43" s="291"/>
      <c r="AN43" s="407" t="s">
        <v>351</v>
      </c>
      <c r="AO43" s="407"/>
      <c r="AP43" s="407"/>
      <c r="AQ43" s="407"/>
      <c r="AR43" s="407" t="s">
        <v>351</v>
      </c>
      <c r="AS43" s="407"/>
      <c r="AT43" s="407"/>
      <c r="AU43" s="407"/>
      <c r="AV43" s="407" t="s">
        <v>270</v>
      </c>
      <c r="AW43" s="407"/>
      <c r="AX43" s="407"/>
      <c r="AY43" s="407"/>
      <c r="AZ43" s="407"/>
      <c r="BA43" s="407" t="s">
        <v>270</v>
      </c>
      <c r="BB43" s="407"/>
      <c r="BC43" s="407"/>
      <c r="BD43" s="407"/>
      <c r="BE43" s="407"/>
      <c r="BF43" s="407" t="s">
        <v>270</v>
      </c>
      <c r="BG43" s="407"/>
      <c r="BH43" s="407"/>
      <c r="BI43" s="407"/>
      <c r="BJ43" s="407"/>
      <c r="BK43" s="407" t="s">
        <v>270</v>
      </c>
      <c r="BL43" s="407"/>
      <c r="BM43" s="407"/>
      <c r="BN43" s="407"/>
      <c r="BO43" s="407"/>
      <c r="BP43" s="248">
        <v>0</v>
      </c>
      <c r="BQ43" s="248"/>
      <c r="BR43" s="248"/>
      <c r="BS43" s="248"/>
      <c r="BT43" s="248"/>
      <c r="BU43" s="248">
        <v>0</v>
      </c>
      <c r="BV43" s="248"/>
      <c r="BW43" s="248"/>
      <c r="BX43" s="248"/>
      <c r="BY43" s="248"/>
      <c r="BZ43" s="169">
        <v>4.84</v>
      </c>
      <c r="CA43" s="170"/>
      <c r="CB43" s="170"/>
      <c r="CC43" s="170"/>
      <c r="CD43" s="171"/>
      <c r="CE43" s="248" t="s">
        <v>270</v>
      </c>
      <c r="CF43" s="248"/>
      <c r="CG43" s="248"/>
      <c r="CH43" s="248"/>
      <c r="CI43" s="248"/>
      <c r="CJ43" s="639">
        <f t="shared" si="1"/>
        <v>4.84</v>
      </c>
      <c r="CK43" s="639"/>
      <c r="CL43" s="639"/>
      <c r="CM43" s="639"/>
      <c r="CN43" s="639"/>
      <c r="CO43" s="248" t="s">
        <v>270</v>
      </c>
      <c r="CP43" s="248"/>
      <c r="CQ43" s="248"/>
      <c r="CR43" s="248"/>
      <c r="CS43" s="248"/>
      <c r="CT43" s="632"/>
      <c r="CU43" s="633"/>
      <c r="CV43" s="633"/>
      <c r="CW43" s="633"/>
      <c r="CX43" s="634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R43" s="291"/>
      <c r="DS43" s="638"/>
      <c r="DT43" s="638"/>
      <c r="DU43" s="638"/>
      <c r="DV43" s="638"/>
      <c r="DW43" s="291"/>
      <c r="DX43" s="291"/>
      <c r="DY43" s="291"/>
      <c r="DZ43" s="291"/>
      <c r="EA43" s="291"/>
      <c r="EB43" s="291"/>
      <c r="EC43" s="291"/>
      <c r="ED43" s="291"/>
    </row>
    <row r="44" spans="1:134" s="5" customFormat="1" ht="20.25" customHeight="1">
      <c r="A44" s="640">
        <v>26</v>
      </c>
      <c r="B44" s="640"/>
      <c r="C44" s="641" t="s">
        <v>317</v>
      </c>
      <c r="D44" s="641"/>
      <c r="E44" s="641"/>
      <c r="F44" s="641"/>
      <c r="G44" s="641"/>
      <c r="H44" s="641"/>
      <c r="I44" s="641"/>
      <c r="J44" s="641"/>
      <c r="K44" s="641"/>
      <c r="L44" s="632"/>
      <c r="M44" s="633"/>
      <c r="N44" s="633"/>
      <c r="O44" s="633"/>
      <c r="P44" s="633"/>
      <c r="Q44" s="634"/>
      <c r="R44" s="632"/>
      <c r="S44" s="633"/>
      <c r="T44" s="633"/>
      <c r="U44" s="633"/>
      <c r="V44" s="634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291"/>
      <c r="AK44" s="291"/>
      <c r="AL44" s="291"/>
      <c r="AM44" s="291"/>
      <c r="AN44" s="407" t="s">
        <v>352</v>
      </c>
      <c r="AO44" s="407"/>
      <c r="AP44" s="407"/>
      <c r="AQ44" s="407"/>
      <c r="AR44" s="407" t="s">
        <v>352</v>
      </c>
      <c r="AS44" s="407"/>
      <c r="AT44" s="407"/>
      <c r="AU44" s="407"/>
      <c r="AV44" s="407" t="s">
        <v>270</v>
      </c>
      <c r="AW44" s="407"/>
      <c r="AX44" s="407"/>
      <c r="AY44" s="407"/>
      <c r="AZ44" s="407"/>
      <c r="BA44" s="407" t="s">
        <v>270</v>
      </c>
      <c r="BB44" s="407"/>
      <c r="BC44" s="407"/>
      <c r="BD44" s="407"/>
      <c r="BE44" s="407"/>
      <c r="BF44" s="407" t="s">
        <v>270</v>
      </c>
      <c r="BG44" s="407"/>
      <c r="BH44" s="407"/>
      <c r="BI44" s="407"/>
      <c r="BJ44" s="407"/>
      <c r="BK44" s="407" t="s">
        <v>270</v>
      </c>
      <c r="BL44" s="407"/>
      <c r="BM44" s="407"/>
      <c r="BN44" s="407"/>
      <c r="BO44" s="407"/>
      <c r="BP44" s="248">
        <v>0</v>
      </c>
      <c r="BQ44" s="248"/>
      <c r="BR44" s="248"/>
      <c r="BS44" s="248"/>
      <c r="BT44" s="248"/>
      <c r="BU44" s="248">
        <v>0</v>
      </c>
      <c r="BV44" s="248"/>
      <c r="BW44" s="248"/>
      <c r="BX44" s="248"/>
      <c r="BY44" s="248"/>
      <c r="BZ44" s="169">
        <v>1.787</v>
      </c>
      <c r="CA44" s="170"/>
      <c r="CB44" s="170"/>
      <c r="CC44" s="170"/>
      <c r="CD44" s="171"/>
      <c r="CE44" s="248" t="s">
        <v>270</v>
      </c>
      <c r="CF44" s="248"/>
      <c r="CG44" s="248"/>
      <c r="CH44" s="248"/>
      <c r="CI44" s="248"/>
      <c r="CJ44" s="639">
        <f t="shared" si="1"/>
        <v>1.787</v>
      </c>
      <c r="CK44" s="639"/>
      <c r="CL44" s="639"/>
      <c r="CM44" s="639"/>
      <c r="CN44" s="639"/>
      <c r="CO44" s="248" t="s">
        <v>270</v>
      </c>
      <c r="CP44" s="248"/>
      <c r="CQ44" s="248"/>
      <c r="CR44" s="248"/>
      <c r="CS44" s="248"/>
      <c r="CT44" s="632"/>
      <c r="CU44" s="633"/>
      <c r="CV44" s="633"/>
      <c r="CW44" s="633"/>
      <c r="CX44" s="634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R44" s="291"/>
      <c r="DS44" s="638"/>
      <c r="DT44" s="638"/>
      <c r="DU44" s="638"/>
      <c r="DV44" s="638"/>
      <c r="DW44" s="291"/>
      <c r="DX44" s="291"/>
      <c r="DY44" s="291"/>
      <c r="DZ44" s="291"/>
      <c r="EA44" s="291"/>
      <c r="EB44" s="291"/>
      <c r="EC44" s="291"/>
      <c r="ED44" s="291"/>
    </row>
    <row r="45" spans="1:134" s="5" customFormat="1" ht="17.25" customHeight="1">
      <c r="A45" s="640">
        <v>27</v>
      </c>
      <c r="B45" s="640"/>
      <c r="C45" s="641" t="s">
        <v>318</v>
      </c>
      <c r="D45" s="641"/>
      <c r="E45" s="641"/>
      <c r="F45" s="641"/>
      <c r="G45" s="641"/>
      <c r="H45" s="641"/>
      <c r="I45" s="641"/>
      <c r="J45" s="641"/>
      <c r="K45" s="641"/>
      <c r="L45" s="632"/>
      <c r="M45" s="633"/>
      <c r="N45" s="633"/>
      <c r="O45" s="633"/>
      <c r="P45" s="633"/>
      <c r="Q45" s="634"/>
      <c r="R45" s="632"/>
      <c r="S45" s="633"/>
      <c r="T45" s="633"/>
      <c r="U45" s="633"/>
      <c r="V45" s="634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8"/>
      <c r="AH45" s="638"/>
      <c r="AI45" s="638"/>
      <c r="AJ45" s="291"/>
      <c r="AK45" s="291"/>
      <c r="AL45" s="291"/>
      <c r="AM45" s="291"/>
      <c r="AN45" s="407" t="s">
        <v>352</v>
      </c>
      <c r="AO45" s="407"/>
      <c r="AP45" s="407"/>
      <c r="AQ45" s="407"/>
      <c r="AR45" s="407" t="s">
        <v>352</v>
      </c>
      <c r="AS45" s="407"/>
      <c r="AT45" s="407"/>
      <c r="AU45" s="407"/>
      <c r="AV45" s="407" t="s">
        <v>270</v>
      </c>
      <c r="AW45" s="407"/>
      <c r="AX45" s="407"/>
      <c r="AY45" s="407"/>
      <c r="AZ45" s="407"/>
      <c r="BA45" s="407" t="s">
        <v>270</v>
      </c>
      <c r="BB45" s="407"/>
      <c r="BC45" s="407"/>
      <c r="BD45" s="407"/>
      <c r="BE45" s="407"/>
      <c r="BF45" s="407" t="s">
        <v>270</v>
      </c>
      <c r="BG45" s="407"/>
      <c r="BH45" s="407"/>
      <c r="BI45" s="407"/>
      <c r="BJ45" s="407"/>
      <c r="BK45" s="407" t="s">
        <v>270</v>
      </c>
      <c r="BL45" s="407"/>
      <c r="BM45" s="407"/>
      <c r="BN45" s="407"/>
      <c r="BO45" s="407"/>
      <c r="BP45" s="248">
        <v>0</v>
      </c>
      <c r="BQ45" s="248"/>
      <c r="BR45" s="248"/>
      <c r="BS45" s="248"/>
      <c r="BT45" s="248"/>
      <c r="BU45" s="248">
        <v>0</v>
      </c>
      <c r="BV45" s="248"/>
      <c r="BW45" s="248"/>
      <c r="BX45" s="248"/>
      <c r="BY45" s="248"/>
      <c r="BZ45" s="169">
        <v>0.209</v>
      </c>
      <c r="CA45" s="170"/>
      <c r="CB45" s="170"/>
      <c r="CC45" s="170"/>
      <c r="CD45" s="171"/>
      <c r="CE45" s="248" t="s">
        <v>270</v>
      </c>
      <c r="CF45" s="248"/>
      <c r="CG45" s="248"/>
      <c r="CH45" s="248"/>
      <c r="CI45" s="248"/>
      <c r="CJ45" s="639">
        <f t="shared" si="1"/>
        <v>0.209</v>
      </c>
      <c r="CK45" s="639"/>
      <c r="CL45" s="639"/>
      <c r="CM45" s="639"/>
      <c r="CN45" s="639"/>
      <c r="CO45" s="248" t="s">
        <v>270</v>
      </c>
      <c r="CP45" s="248"/>
      <c r="CQ45" s="248"/>
      <c r="CR45" s="248"/>
      <c r="CS45" s="248"/>
      <c r="CT45" s="632"/>
      <c r="CU45" s="633"/>
      <c r="CV45" s="633"/>
      <c r="CW45" s="633"/>
      <c r="CX45" s="634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638"/>
      <c r="DT45" s="638"/>
      <c r="DU45" s="638"/>
      <c r="DV45" s="638"/>
      <c r="DW45" s="291"/>
      <c r="DX45" s="291"/>
      <c r="DY45" s="291"/>
      <c r="DZ45" s="291"/>
      <c r="EA45" s="291"/>
      <c r="EB45" s="291"/>
      <c r="EC45" s="291"/>
      <c r="ED45" s="291"/>
    </row>
    <row r="46" spans="1:134" s="5" customFormat="1" ht="32.25" customHeight="1">
      <c r="A46" s="640">
        <v>28</v>
      </c>
      <c r="B46" s="640"/>
      <c r="C46" s="641" t="s">
        <v>319</v>
      </c>
      <c r="D46" s="641"/>
      <c r="E46" s="641"/>
      <c r="F46" s="641"/>
      <c r="G46" s="641"/>
      <c r="H46" s="641"/>
      <c r="I46" s="641"/>
      <c r="J46" s="641"/>
      <c r="K46" s="641"/>
      <c r="L46" s="635"/>
      <c r="M46" s="636"/>
      <c r="N46" s="636"/>
      <c r="O46" s="636"/>
      <c r="P46" s="636"/>
      <c r="Q46" s="637"/>
      <c r="R46" s="635"/>
      <c r="S46" s="636"/>
      <c r="T46" s="636"/>
      <c r="U46" s="636"/>
      <c r="V46" s="637"/>
      <c r="W46" s="638"/>
      <c r="X46" s="638"/>
      <c r="Y46" s="638"/>
      <c r="Z46" s="638"/>
      <c r="AA46" s="638"/>
      <c r="AB46" s="638"/>
      <c r="AC46" s="638"/>
      <c r="AD46" s="638"/>
      <c r="AE46" s="638"/>
      <c r="AF46" s="638"/>
      <c r="AG46" s="638"/>
      <c r="AH46" s="638"/>
      <c r="AI46" s="638"/>
      <c r="AJ46" s="291"/>
      <c r="AK46" s="291"/>
      <c r="AL46" s="291"/>
      <c r="AM46" s="291"/>
      <c r="AN46" s="407" t="s">
        <v>350</v>
      </c>
      <c r="AO46" s="407"/>
      <c r="AP46" s="407"/>
      <c r="AQ46" s="407"/>
      <c r="AR46" s="407" t="s">
        <v>350</v>
      </c>
      <c r="AS46" s="407"/>
      <c r="AT46" s="407"/>
      <c r="AU46" s="407"/>
      <c r="AV46" s="407" t="s">
        <v>270</v>
      </c>
      <c r="AW46" s="407"/>
      <c r="AX46" s="407"/>
      <c r="AY46" s="407"/>
      <c r="AZ46" s="407"/>
      <c r="BA46" s="407" t="s">
        <v>270</v>
      </c>
      <c r="BB46" s="407"/>
      <c r="BC46" s="407"/>
      <c r="BD46" s="407"/>
      <c r="BE46" s="407"/>
      <c r="BF46" s="407" t="s">
        <v>270</v>
      </c>
      <c r="BG46" s="407"/>
      <c r="BH46" s="407"/>
      <c r="BI46" s="407"/>
      <c r="BJ46" s="407"/>
      <c r="BK46" s="407" t="s">
        <v>270</v>
      </c>
      <c r="BL46" s="407"/>
      <c r="BM46" s="407"/>
      <c r="BN46" s="407"/>
      <c r="BO46" s="407"/>
      <c r="BP46" s="248">
        <v>0</v>
      </c>
      <c r="BQ46" s="248"/>
      <c r="BR46" s="248"/>
      <c r="BS46" s="248"/>
      <c r="BT46" s="248"/>
      <c r="BU46" s="248">
        <v>0</v>
      </c>
      <c r="BV46" s="248"/>
      <c r="BW46" s="248"/>
      <c r="BX46" s="248"/>
      <c r="BY46" s="248"/>
      <c r="BZ46" s="169">
        <v>1.09</v>
      </c>
      <c r="CA46" s="170"/>
      <c r="CB46" s="170"/>
      <c r="CC46" s="170"/>
      <c r="CD46" s="171"/>
      <c r="CE46" s="248" t="s">
        <v>270</v>
      </c>
      <c r="CF46" s="248"/>
      <c r="CG46" s="248"/>
      <c r="CH46" s="248"/>
      <c r="CI46" s="248"/>
      <c r="CJ46" s="639">
        <f t="shared" si="1"/>
        <v>1.09</v>
      </c>
      <c r="CK46" s="639"/>
      <c r="CL46" s="639"/>
      <c r="CM46" s="639"/>
      <c r="CN46" s="639"/>
      <c r="CO46" s="248" t="s">
        <v>270</v>
      </c>
      <c r="CP46" s="248"/>
      <c r="CQ46" s="248"/>
      <c r="CR46" s="248"/>
      <c r="CS46" s="248"/>
      <c r="CT46" s="635"/>
      <c r="CU46" s="636"/>
      <c r="CV46" s="636"/>
      <c r="CW46" s="636"/>
      <c r="CX46" s="637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638"/>
      <c r="DT46" s="638"/>
      <c r="DU46" s="638"/>
      <c r="DV46" s="638"/>
      <c r="DW46" s="291"/>
      <c r="DX46" s="291"/>
      <c r="DY46" s="291"/>
      <c r="DZ46" s="291"/>
      <c r="EA46" s="291"/>
      <c r="EB46" s="291"/>
      <c r="EC46" s="291"/>
      <c r="ED46" s="291"/>
    </row>
    <row r="47" spans="1:134" s="5" customFormat="1" ht="49.5" customHeight="1">
      <c r="A47" s="640">
        <v>29</v>
      </c>
      <c r="B47" s="640"/>
      <c r="C47" s="641" t="s">
        <v>269</v>
      </c>
      <c r="D47" s="641"/>
      <c r="E47" s="641"/>
      <c r="F47" s="641"/>
      <c r="G47" s="641"/>
      <c r="H47" s="641"/>
      <c r="I47" s="641"/>
      <c r="J47" s="641"/>
      <c r="K47" s="641"/>
      <c r="L47" s="629" t="s">
        <v>274</v>
      </c>
      <c r="M47" s="630"/>
      <c r="N47" s="630"/>
      <c r="O47" s="630"/>
      <c r="P47" s="630"/>
      <c r="Q47" s="631"/>
      <c r="R47" s="629" t="s">
        <v>284</v>
      </c>
      <c r="S47" s="630"/>
      <c r="T47" s="630"/>
      <c r="U47" s="630"/>
      <c r="V47" s="631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291"/>
      <c r="AK47" s="291"/>
      <c r="AL47" s="291"/>
      <c r="AM47" s="291"/>
      <c r="AN47" s="407" t="s">
        <v>278</v>
      </c>
      <c r="AO47" s="407"/>
      <c r="AP47" s="407"/>
      <c r="AQ47" s="407"/>
      <c r="AR47" s="407" t="s">
        <v>279</v>
      </c>
      <c r="AS47" s="407"/>
      <c r="AT47" s="407"/>
      <c r="AU47" s="407"/>
      <c r="AV47" s="407" t="s">
        <v>270</v>
      </c>
      <c r="AW47" s="407"/>
      <c r="AX47" s="407"/>
      <c r="AY47" s="407"/>
      <c r="AZ47" s="407"/>
      <c r="BA47" s="407" t="s">
        <v>270</v>
      </c>
      <c r="BB47" s="407"/>
      <c r="BC47" s="407"/>
      <c r="BD47" s="407"/>
      <c r="BE47" s="407"/>
      <c r="BF47" s="407" t="s">
        <v>270</v>
      </c>
      <c r="BG47" s="407"/>
      <c r="BH47" s="407"/>
      <c r="BI47" s="407"/>
      <c r="BJ47" s="407"/>
      <c r="BK47" s="407" t="s">
        <v>270</v>
      </c>
      <c r="BL47" s="407"/>
      <c r="BM47" s="407"/>
      <c r="BN47" s="407"/>
      <c r="BO47" s="407"/>
      <c r="BP47" s="248">
        <v>0</v>
      </c>
      <c r="BQ47" s="248"/>
      <c r="BR47" s="248"/>
      <c r="BS47" s="248"/>
      <c r="BT47" s="248"/>
      <c r="BU47" s="248">
        <v>0</v>
      </c>
      <c r="BV47" s="248"/>
      <c r="BW47" s="248"/>
      <c r="BX47" s="248"/>
      <c r="BY47" s="248"/>
      <c r="BZ47" s="169">
        <v>4.008</v>
      </c>
      <c r="CA47" s="170"/>
      <c r="CB47" s="170"/>
      <c r="CC47" s="170"/>
      <c r="CD47" s="171"/>
      <c r="CE47" s="248" t="s">
        <v>270</v>
      </c>
      <c r="CF47" s="248"/>
      <c r="CG47" s="248"/>
      <c r="CH47" s="248"/>
      <c r="CI47" s="248"/>
      <c r="CJ47" s="639">
        <f t="shared" si="1"/>
        <v>4.008</v>
      </c>
      <c r="CK47" s="639"/>
      <c r="CL47" s="639"/>
      <c r="CM47" s="639"/>
      <c r="CN47" s="639"/>
      <c r="CO47" s="248" t="s">
        <v>270</v>
      </c>
      <c r="CP47" s="248"/>
      <c r="CQ47" s="248"/>
      <c r="CR47" s="248"/>
      <c r="CS47" s="248"/>
      <c r="CT47" s="196" t="s">
        <v>389</v>
      </c>
      <c r="CU47" s="197"/>
      <c r="CV47" s="197"/>
      <c r="CW47" s="197"/>
      <c r="CX47" s="22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638"/>
      <c r="DT47" s="638"/>
      <c r="DU47" s="638"/>
      <c r="DV47" s="638"/>
      <c r="DW47" s="291"/>
      <c r="DX47" s="291"/>
      <c r="DY47" s="291"/>
      <c r="DZ47" s="291"/>
      <c r="EA47" s="291"/>
      <c r="EB47" s="291"/>
      <c r="EC47" s="291"/>
      <c r="ED47" s="291"/>
    </row>
    <row r="48" spans="1:134" s="5" customFormat="1" ht="23.25" customHeight="1">
      <c r="A48" s="640">
        <v>30</v>
      </c>
      <c r="B48" s="640"/>
      <c r="C48" s="212" t="s">
        <v>339</v>
      </c>
      <c r="D48" s="213"/>
      <c r="E48" s="213"/>
      <c r="F48" s="213"/>
      <c r="G48" s="213"/>
      <c r="H48" s="213"/>
      <c r="I48" s="213"/>
      <c r="J48" s="213"/>
      <c r="K48" s="214"/>
      <c r="L48" s="632"/>
      <c r="M48" s="633"/>
      <c r="N48" s="633"/>
      <c r="O48" s="633"/>
      <c r="P48" s="633"/>
      <c r="Q48" s="634"/>
      <c r="R48" s="632"/>
      <c r="S48" s="633"/>
      <c r="T48" s="633"/>
      <c r="U48" s="633"/>
      <c r="V48" s="634"/>
      <c r="W48" s="638"/>
      <c r="X48" s="638"/>
      <c r="Y48" s="638"/>
      <c r="Z48" s="638"/>
      <c r="AA48" s="638"/>
      <c r="AB48" s="638"/>
      <c r="AC48" s="638"/>
      <c r="AD48" s="638"/>
      <c r="AE48" s="638"/>
      <c r="AF48" s="638"/>
      <c r="AG48" s="638"/>
      <c r="AH48" s="638"/>
      <c r="AI48" s="638"/>
      <c r="AJ48" s="291"/>
      <c r="AK48" s="291"/>
      <c r="AL48" s="291"/>
      <c r="AM48" s="291"/>
      <c r="AN48" s="407" t="s">
        <v>352</v>
      </c>
      <c r="AO48" s="407"/>
      <c r="AP48" s="407"/>
      <c r="AQ48" s="407"/>
      <c r="AR48" s="407" t="s">
        <v>352</v>
      </c>
      <c r="AS48" s="407"/>
      <c r="AT48" s="407"/>
      <c r="AU48" s="407"/>
      <c r="AV48" s="407" t="s">
        <v>270</v>
      </c>
      <c r="AW48" s="407"/>
      <c r="AX48" s="407"/>
      <c r="AY48" s="407"/>
      <c r="AZ48" s="407"/>
      <c r="BA48" s="407" t="s">
        <v>270</v>
      </c>
      <c r="BB48" s="407"/>
      <c r="BC48" s="407"/>
      <c r="BD48" s="407"/>
      <c r="BE48" s="407"/>
      <c r="BF48" s="407" t="s">
        <v>270</v>
      </c>
      <c r="BG48" s="407"/>
      <c r="BH48" s="407"/>
      <c r="BI48" s="407"/>
      <c r="BJ48" s="407"/>
      <c r="BK48" s="407" t="s">
        <v>270</v>
      </c>
      <c r="BL48" s="407"/>
      <c r="BM48" s="407"/>
      <c r="BN48" s="407"/>
      <c r="BO48" s="407"/>
      <c r="BP48" s="248">
        <v>0</v>
      </c>
      <c r="BQ48" s="248"/>
      <c r="BR48" s="248"/>
      <c r="BS48" s="248"/>
      <c r="BT48" s="248"/>
      <c r="BU48" s="248">
        <v>0</v>
      </c>
      <c r="BV48" s="248"/>
      <c r="BW48" s="248"/>
      <c r="BX48" s="248"/>
      <c r="BY48" s="248"/>
      <c r="BZ48" s="169">
        <v>0</v>
      </c>
      <c r="CA48" s="170"/>
      <c r="CB48" s="170"/>
      <c r="CC48" s="170"/>
      <c r="CD48" s="171"/>
      <c r="CE48" s="248" t="s">
        <v>270</v>
      </c>
      <c r="CF48" s="248"/>
      <c r="CG48" s="248"/>
      <c r="CH48" s="248"/>
      <c r="CI48" s="248"/>
      <c r="CJ48" s="639">
        <f t="shared" si="1"/>
        <v>0</v>
      </c>
      <c r="CK48" s="639"/>
      <c r="CL48" s="639"/>
      <c r="CM48" s="639"/>
      <c r="CN48" s="639"/>
      <c r="CO48" s="248" t="s">
        <v>270</v>
      </c>
      <c r="CP48" s="248"/>
      <c r="CQ48" s="248"/>
      <c r="CR48" s="248"/>
      <c r="CS48" s="248"/>
      <c r="CT48" s="644" t="s">
        <v>285</v>
      </c>
      <c r="CU48" s="645"/>
      <c r="CV48" s="645"/>
      <c r="CW48" s="645"/>
      <c r="CX48" s="646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638"/>
      <c r="DT48" s="638"/>
      <c r="DU48" s="638"/>
      <c r="DV48" s="638"/>
      <c r="DW48" s="291"/>
      <c r="DX48" s="291"/>
      <c r="DY48" s="291"/>
      <c r="DZ48" s="291"/>
      <c r="EA48" s="291"/>
      <c r="EB48" s="291"/>
      <c r="EC48" s="291"/>
      <c r="ED48" s="291"/>
    </row>
    <row r="49" spans="1:134" s="5" customFormat="1" ht="20.25" customHeight="1">
      <c r="A49" s="640">
        <v>31</v>
      </c>
      <c r="B49" s="640"/>
      <c r="C49" s="212" t="s">
        <v>340</v>
      </c>
      <c r="D49" s="213"/>
      <c r="E49" s="213"/>
      <c r="F49" s="213"/>
      <c r="G49" s="213"/>
      <c r="H49" s="213"/>
      <c r="I49" s="213"/>
      <c r="J49" s="213"/>
      <c r="K49" s="214"/>
      <c r="L49" s="635"/>
      <c r="M49" s="636"/>
      <c r="N49" s="636"/>
      <c r="O49" s="636"/>
      <c r="P49" s="636"/>
      <c r="Q49" s="637"/>
      <c r="R49" s="635"/>
      <c r="S49" s="636"/>
      <c r="T49" s="636"/>
      <c r="U49" s="636"/>
      <c r="V49" s="637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291"/>
      <c r="AK49" s="291"/>
      <c r="AL49" s="291"/>
      <c r="AM49" s="291"/>
      <c r="AN49" s="407" t="s">
        <v>352</v>
      </c>
      <c r="AO49" s="407"/>
      <c r="AP49" s="407"/>
      <c r="AQ49" s="407"/>
      <c r="AR49" s="407" t="s">
        <v>352</v>
      </c>
      <c r="AS49" s="407"/>
      <c r="AT49" s="407"/>
      <c r="AU49" s="407"/>
      <c r="AV49" s="407" t="s">
        <v>270</v>
      </c>
      <c r="AW49" s="407"/>
      <c r="AX49" s="407"/>
      <c r="AY49" s="407"/>
      <c r="AZ49" s="407"/>
      <c r="BA49" s="407" t="s">
        <v>270</v>
      </c>
      <c r="BB49" s="407"/>
      <c r="BC49" s="407"/>
      <c r="BD49" s="407"/>
      <c r="BE49" s="407"/>
      <c r="BF49" s="407" t="s">
        <v>270</v>
      </c>
      <c r="BG49" s="407"/>
      <c r="BH49" s="407"/>
      <c r="BI49" s="407"/>
      <c r="BJ49" s="407"/>
      <c r="BK49" s="407" t="s">
        <v>270</v>
      </c>
      <c r="BL49" s="407"/>
      <c r="BM49" s="407"/>
      <c r="BN49" s="407"/>
      <c r="BO49" s="407"/>
      <c r="BP49" s="248">
        <v>0</v>
      </c>
      <c r="BQ49" s="248"/>
      <c r="BR49" s="248"/>
      <c r="BS49" s="248"/>
      <c r="BT49" s="248"/>
      <c r="BU49" s="248">
        <v>0</v>
      </c>
      <c r="BV49" s="248"/>
      <c r="BW49" s="248"/>
      <c r="BX49" s="248"/>
      <c r="BY49" s="248"/>
      <c r="BZ49" s="169">
        <v>0</v>
      </c>
      <c r="CA49" s="170"/>
      <c r="CB49" s="170"/>
      <c r="CC49" s="170"/>
      <c r="CD49" s="171"/>
      <c r="CE49" s="248" t="s">
        <v>270</v>
      </c>
      <c r="CF49" s="248"/>
      <c r="CG49" s="248"/>
      <c r="CH49" s="248"/>
      <c r="CI49" s="248"/>
      <c r="CJ49" s="639">
        <f t="shared" si="1"/>
        <v>0</v>
      </c>
      <c r="CK49" s="639"/>
      <c r="CL49" s="639"/>
      <c r="CM49" s="639"/>
      <c r="CN49" s="639"/>
      <c r="CO49" s="248" t="s">
        <v>270</v>
      </c>
      <c r="CP49" s="248"/>
      <c r="CQ49" s="248"/>
      <c r="CR49" s="248"/>
      <c r="CS49" s="248"/>
      <c r="CT49" s="647"/>
      <c r="CU49" s="648"/>
      <c r="CV49" s="648"/>
      <c r="CW49" s="648"/>
      <c r="CX49" s="649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638"/>
      <c r="DT49" s="638"/>
      <c r="DU49" s="638"/>
      <c r="DV49" s="638"/>
      <c r="DW49" s="291"/>
      <c r="DX49" s="291"/>
      <c r="DY49" s="291"/>
      <c r="DZ49" s="291"/>
      <c r="EA49" s="291"/>
      <c r="EB49" s="291"/>
      <c r="EC49" s="291"/>
      <c r="ED49" s="291"/>
    </row>
    <row r="50" spans="1:92" s="7" customFormat="1" ht="11.25" customHeight="1">
      <c r="A50" s="1" t="s">
        <v>256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Z50" s="642">
        <f>SUM(BZ19:CD49)</f>
        <v>98.60000000000002</v>
      </c>
      <c r="CA50" s="577"/>
      <c r="CB50" s="577"/>
      <c r="CC50" s="577"/>
      <c r="CD50" s="577"/>
      <c r="CJ50" s="651">
        <f>SUM(CJ19:CN49)</f>
        <v>98.60000000000002</v>
      </c>
      <c r="CK50" s="577"/>
      <c r="CL50" s="577"/>
      <c r="CM50" s="577"/>
      <c r="CN50" s="577"/>
    </row>
    <row r="51" spans="1:73" s="7" customFormat="1" ht="11.25">
      <c r="A51" s="1" t="s">
        <v>257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7" customFormat="1" ht="11.25">
      <c r="A52" s="1" t="s">
        <v>258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</row>
    <row r="53" spans="1:73" s="7" customFormat="1" ht="11.25">
      <c r="A53" s="1" t="s">
        <v>259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</row>
    <row r="54" spans="1:121" s="7" customFormat="1" ht="11.25" customHeight="1">
      <c r="A54" s="650" t="s">
        <v>260</v>
      </c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650"/>
      <c r="AL54" s="650"/>
      <c r="AM54" s="650"/>
      <c r="AN54" s="650"/>
      <c r="AO54" s="650"/>
      <c r="AP54" s="650"/>
      <c r="AQ54" s="650"/>
      <c r="AR54" s="650"/>
      <c r="AS54" s="650"/>
      <c r="AT54" s="650"/>
      <c r="AU54" s="650"/>
      <c r="AV54" s="650"/>
      <c r="AW54" s="650"/>
      <c r="AX54" s="650"/>
      <c r="AY54" s="650"/>
      <c r="AZ54" s="650"/>
      <c r="BA54" s="650"/>
      <c r="BB54" s="650"/>
      <c r="BC54" s="650"/>
      <c r="BD54" s="650"/>
      <c r="BE54" s="650"/>
      <c r="BF54" s="650"/>
      <c r="BG54" s="650"/>
      <c r="BH54" s="650"/>
      <c r="BI54" s="650"/>
      <c r="BJ54" s="650"/>
      <c r="BK54" s="650"/>
      <c r="BL54" s="650"/>
      <c r="BM54" s="650"/>
      <c r="BN54" s="650"/>
      <c r="BO54" s="650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</row>
    <row r="55" spans="1:121" s="7" customFormat="1" ht="11.25">
      <c r="A55" s="650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0"/>
      <c r="AK55" s="650"/>
      <c r="AL55" s="650"/>
      <c r="AM55" s="650"/>
      <c r="AN55" s="650"/>
      <c r="AO55" s="650"/>
      <c r="AP55" s="650"/>
      <c r="AQ55" s="650"/>
      <c r="AR55" s="650"/>
      <c r="AS55" s="650"/>
      <c r="AT55" s="650"/>
      <c r="AU55" s="650"/>
      <c r="AV55" s="650"/>
      <c r="AW55" s="650"/>
      <c r="AX55" s="650"/>
      <c r="AY55" s="650"/>
      <c r="AZ55" s="650"/>
      <c r="BA55" s="650"/>
      <c r="BB55" s="650"/>
      <c r="BC55" s="650"/>
      <c r="BD55" s="650"/>
      <c r="BE55" s="650"/>
      <c r="BF55" s="650"/>
      <c r="BG55" s="650"/>
      <c r="BH55" s="650"/>
      <c r="BI55" s="650"/>
      <c r="BJ55" s="650"/>
      <c r="BK55" s="650"/>
      <c r="BL55" s="650"/>
      <c r="BM55" s="650"/>
      <c r="BN55" s="650"/>
      <c r="BO55" s="650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</row>
    <row r="58" spans="3:123" ht="34.5" customHeight="1">
      <c r="C58" s="253" t="s">
        <v>383</v>
      </c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</row>
    <row r="60" spans="5:138" ht="12.75">
      <c r="E60" s="365" t="s">
        <v>307</v>
      </c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5"/>
      <c r="CT60" s="365"/>
      <c r="CU60" s="365"/>
      <c r="CV60" s="365"/>
      <c r="CW60" s="365"/>
      <c r="CX60" s="365"/>
      <c r="CY60" s="365"/>
      <c r="CZ60" s="365"/>
      <c r="DA60" s="365"/>
      <c r="DB60" s="365"/>
      <c r="DC60" s="365"/>
      <c r="DD60" s="365"/>
      <c r="DE60" s="365"/>
      <c r="DF60" s="365"/>
      <c r="DG60" s="365"/>
      <c r="DH60" s="365"/>
      <c r="DI60" s="365"/>
      <c r="DJ60" s="365"/>
      <c r="DK60" s="365"/>
      <c r="DL60" s="365"/>
      <c r="DM60" s="365"/>
      <c r="DN60" s="365"/>
      <c r="DO60" s="365"/>
      <c r="DP60" s="365"/>
      <c r="DQ60" s="365"/>
      <c r="DR60" s="365"/>
      <c r="DS60" s="365"/>
      <c r="DT60" s="365"/>
      <c r="DU60" s="365"/>
      <c r="DV60" s="365"/>
      <c r="DW60" s="365"/>
      <c r="DX60" s="365"/>
      <c r="DY60" s="365"/>
      <c r="DZ60" s="365"/>
      <c r="EA60" s="365"/>
      <c r="EB60" s="365"/>
      <c r="EC60" s="365"/>
      <c r="ED60" s="365"/>
      <c r="EE60" s="365"/>
      <c r="EF60" s="365"/>
      <c r="EG60" s="365"/>
      <c r="EH60" s="365"/>
    </row>
  </sheetData>
  <sheetProtection/>
  <mergeCells count="1068">
    <mergeCell ref="A1:K1"/>
    <mergeCell ref="A2:K2"/>
    <mergeCell ref="A3:K3"/>
    <mergeCell ref="CT47:CX47"/>
    <mergeCell ref="CT33:CX38"/>
    <mergeCell ref="CT39:CX46"/>
    <mergeCell ref="CT19:CX32"/>
    <mergeCell ref="CT6:DL6"/>
    <mergeCell ref="DD13:DL13"/>
    <mergeCell ref="CY13:DC13"/>
    <mergeCell ref="CT14:CX14"/>
    <mergeCell ref="CY47:DC47"/>
    <mergeCell ref="DD47:DL47"/>
    <mergeCell ref="AV34:AZ34"/>
    <mergeCell ref="BA34:BE34"/>
    <mergeCell ref="BF34:BJ34"/>
    <mergeCell ref="BK34:BO34"/>
    <mergeCell ref="CO34:CS34"/>
    <mergeCell ref="CJ6:CS8"/>
    <mergeCell ref="BP34:BT34"/>
    <mergeCell ref="BU34:BY34"/>
    <mergeCell ref="BZ33:CD33"/>
    <mergeCell ref="CE33:CI33"/>
    <mergeCell ref="CJ33:CN33"/>
    <mergeCell ref="CO33:CS33"/>
    <mergeCell ref="BZ34:CD34"/>
    <mergeCell ref="CE34:CI34"/>
    <mergeCell ref="CJ34:CN34"/>
    <mergeCell ref="W34:Z34"/>
    <mergeCell ref="AA34:AE34"/>
    <mergeCell ref="AF34:AI34"/>
    <mergeCell ref="AJ34:AM34"/>
    <mergeCell ref="AN34:AQ34"/>
    <mergeCell ref="AR34:AU34"/>
    <mergeCell ref="AV33:AZ33"/>
    <mergeCell ref="BA33:BE33"/>
    <mergeCell ref="BF33:BJ33"/>
    <mergeCell ref="BK33:BO33"/>
    <mergeCell ref="BP33:BT33"/>
    <mergeCell ref="BU33:BY33"/>
    <mergeCell ref="BZ32:CD32"/>
    <mergeCell ref="CE32:CI32"/>
    <mergeCell ref="CJ32:CN32"/>
    <mergeCell ref="CO32:CS32"/>
    <mergeCell ref="W33:Z33"/>
    <mergeCell ref="AA33:AE33"/>
    <mergeCell ref="AF33:AI33"/>
    <mergeCell ref="AJ33:AM33"/>
    <mergeCell ref="AN33:AQ33"/>
    <mergeCell ref="AR33:AU33"/>
    <mergeCell ref="AV32:AZ32"/>
    <mergeCell ref="BA32:BE32"/>
    <mergeCell ref="BF32:BJ32"/>
    <mergeCell ref="BK32:BO32"/>
    <mergeCell ref="BP32:BT32"/>
    <mergeCell ref="BU32:BY32"/>
    <mergeCell ref="BZ31:CD31"/>
    <mergeCell ref="CE31:CI31"/>
    <mergeCell ref="CJ31:CN31"/>
    <mergeCell ref="CO31:CS31"/>
    <mergeCell ref="W32:Z32"/>
    <mergeCell ref="AA32:AE32"/>
    <mergeCell ref="AF32:AI32"/>
    <mergeCell ref="AJ32:AM32"/>
    <mergeCell ref="AN32:AQ32"/>
    <mergeCell ref="AR32:AU32"/>
    <mergeCell ref="AV31:AZ31"/>
    <mergeCell ref="BA31:BE31"/>
    <mergeCell ref="BF31:BJ31"/>
    <mergeCell ref="BK31:BO31"/>
    <mergeCell ref="BP31:BT31"/>
    <mergeCell ref="BU31:BY31"/>
    <mergeCell ref="BZ30:CD30"/>
    <mergeCell ref="CE30:CI30"/>
    <mergeCell ref="CJ30:CN30"/>
    <mergeCell ref="CO30:CS30"/>
    <mergeCell ref="W31:Z31"/>
    <mergeCell ref="AA31:AE31"/>
    <mergeCell ref="AF31:AI31"/>
    <mergeCell ref="AJ31:AM31"/>
    <mergeCell ref="AN31:AQ31"/>
    <mergeCell ref="AR31:AU31"/>
    <mergeCell ref="AV30:AZ30"/>
    <mergeCell ref="BA30:BE30"/>
    <mergeCell ref="BF30:BJ30"/>
    <mergeCell ref="BK30:BO30"/>
    <mergeCell ref="BP30:BT30"/>
    <mergeCell ref="BU30:BY30"/>
    <mergeCell ref="BZ29:CD29"/>
    <mergeCell ref="CE29:CI29"/>
    <mergeCell ref="CJ29:CN29"/>
    <mergeCell ref="CO29:CS29"/>
    <mergeCell ref="W30:Z30"/>
    <mergeCell ref="AA30:AE30"/>
    <mergeCell ref="AF30:AI30"/>
    <mergeCell ref="AJ30:AM30"/>
    <mergeCell ref="AN30:AQ30"/>
    <mergeCell ref="AR30:AU30"/>
    <mergeCell ref="AV29:AZ29"/>
    <mergeCell ref="BA29:BE29"/>
    <mergeCell ref="BF29:BJ29"/>
    <mergeCell ref="BK29:BO29"/>
    <mergeCell ref="BP29:BT29"/>
    <mergeCell ref="BU29:BY29"/>
    <mergeCell ref="BZ28:CD28"/>
    <mergeCell ref="CE28:CI28"/>
    <mergeCell ref="CJ28:CN28"/>
    <mergeCell ref="CO28:CS28"/>
    <mergeCell ref="W29:Z29"/>
    <mergeCell ref="AA29:AE29"/>
    <mergeCell ref="AF29:AI29"/>
    <mergeCell ref="AJ29:AM29"/>
    <mergeCell ref="AN29:AQ29"/>
    <mergeCell ref="AR29:AU29"/>
    <mergeCell ref="AV28:AZ28"/>
    <mergeCell ref="BA28:BE28"/>
    <mergeCell ref="BF28:BJ28"/>
    <mergeCell ref="BK28:BO28"/>
    <mergeCell ref="BP28:BT28"/>
    <mergeCell ref="BU28:BY28"/>
    <mergeCell ref="BZ27:CD27"/>
    <mergeCell ref="CE27:CI27"/>
    <mergeCell ref="CJ27:CN27"/>
    <mergeCell ref="CO27:CS27"/>
    <mergeCell ref="W28:Z28"/>
    <mergeCell ref="AA28:AE28"/>
    <mergeCell ref="AF28:AI28"/>
    <mergeCell ref="AJ28:AM28"/>
    <mergeCell ref="AN28:AQ28"/>
    <mergeCell ref="AR28:AU28"/>
    <mergeCell ref="AV27:AZ27"/>
    <mergeCell ref="BA27:BE27"/>
    <mergeCell ref="BF27:BJ27"/>
    <mergeCell ref="BK27:BO27"/>
    <mergeCell ref="BP27:BT27"/>
    <mergeCell ref="BU27:BY27"/>
    <mergeCell ref="BZ26:CD26"/>
    <mergeCell ref="CE26:CI26"/>
    <mergeCell ref="CJ26:CN26"/>
    <mergeCell ref="CO26:CS26"/>
    <mergeCell ref="W27:Z27"/>
    <mergeCell ref="AA27:AE27"/>
    <mergeCell ref="AF27:AI27"/>
    <mergeCell ref="AJ27:AM27"/>
    <mergeCell ref="AN27:AQ27"/>
    <mergeCell ref="AR27:AU27"/>
    <mergeCell ref="AV26:AZ26"/>
    <mergeCell ref="BA26:BE26"/>
    <mergeCell ref="BF26:BJ26"/>
    <mergeCell ref="BK26:BO26"/>
    <mergeCell ref="BP26:BT26"/>
    <mergeCell ref="BU26:BY26"/>
    <mergeCell ref="BZ25:CD25"/>
    <mergeCell ref="CE25:CI25"/>
    <mergeCell ref="CJ25:CN25"/>
    <mergeCell ref="CO25:CS25"/>
    <mergeCell ref="W26:Z26"/>
    <mergeCell ref="AA26:AE26"/>
    <mergeCell ref="AF26:AI26"/>
    <mergeCell ref="AJ26:AM26"/>
    <mergeCell ref="AN26:AQ26"/>
    <mergeCell ref="AR26:AU26"/>
    <mergeCell ref="AV25:AZ25"/>
    <mergeCell ref="BA25:BE25"/>
    <mergeCell ref="BF25:BJ25"/>
    <mergeCell ref="BK25:BO25"/>
    <mergeCell ref="BP25:BT25"/>
    <mergeCell ref="BU25:BY25"/>
    <mergeCell ref="BZ35:CD35"/>
    <mergeCell ref="CE35:CI35"/>
    <mergeCell ref="CJ35:CN35"/>
    <mergeCell ref="CO35:CS35"/>
    <mergeCell ref="W25:Z25"/>
    <mergeCell ref="AA25:AE25"/>
    <mergeCell ref="AF25:AI25"/>
    <mergeCell ref="AJ25:AM25"/>
    <mergeCell ref="AN25:AQ25"/>
    <mergeCell ref="AR25:AU25"/>
    <mergeCell ref="AV35:AZ35"/>
    <mergeCell ref="BA35:BE35"/>
    <mergeCell ref="BF35:BJ35"/>
    <mergeCell ref="BK35:BO35"/>
    <mergeCell ref="BP35:BT35"/>
    <mergeCell ref="BU35:BY35"/>
    <mergeCell ref="BZ36:CD36"/>
    <mergeCell ref="CE36:CI36"/>
    <mergeCell ref="CJ36:CN36"/>
    <mergeCell ref="CO36:CS36"/>
    <mergeCell ref="W35:Z35"/>
    <mergeCell ref="AA35:AE35"/>
    <mergeCell ref="AF35:AI35"/>
    <mergeCell ref="AJ35:AM35"/>
    <mergeCell ref="AN35:AQ35"/>
    <mergeCell ref="AR35:AU35"/>
    <mergeCell ref="AV36:AZ36"/>
    <mergeCell ref="BA36:BE36"/>
    <mergeCell ref="BF36:BJ36"/>
    <mergeCell ref="BK36:BO36"/>
    <mergeCell ref="BP36:BT36"/>
    <mergeCell ref="BU36:BY36"/>
    <mergeCell ref="BZ47:CD47"/>
    <mergeCell ref="CE47:CI47"/>
    <mergeCell ref="CJ47:CN47"/>
    <mergeCell ref="CO47:CS47"/>
    <mergeCell ref="W36:Z36"/>
    <mergeCell ref="AA36:AE36"/>
    <mergeCell ref="AF36:AI36"/>
    <mergeCell ref="AJ36:AM36"/>
    <mergeCell ref="AN36:AQ36"/>
    <mergeCell ref="AR36:AU36"/>
    <mergeCell ref="AV47:AZ47"/>
    <mergeCell ref="BA47:BE47"/>
    <mergeCell ref="BF47:BJ47"/>
    <mergeCell ref="BK47:BO47"/>
    <mergeCell ref="BP47:BT47"/>
    <mergeCell ref="BU47:BY47"/>
    <mergeCell ref="BZ46:CD46"/>
    <mergeCell ref="CE46:CI46"/>
    <mergeCell ref="CJ46:CN46"/>
    <mergeCell ref="CO46:CS46"/>
    <mergeCell ref="W47:Z47"/>
    <mergeCell ref="AA47:AE47"/>
    <mergeCell ref="AF47:AI47"/>
    <mergeCell ref="AJ47:AM47"/>
    <mergeCell ref="AN47:AQ47"/>
    <mergeCell ref="AR47:AU47"/>
    <mergeCell ref="AV46:AZ46"/>
    <mergeCell ref="BA46:BE46"/>
    <mergeCell ref="BF46:BJ46"/>
    <mergeCell ref="BK46:BO46"/>
    <mergeCell ref="BP46:BT46"/>
    <mergeCell ref="BU46:BY46"/>
    <mergeCell ref="BZ45:CD45"/>
    <mergeCell ref="CE45:CI45"/>
    <mergeCell ref="CJ45:CN45"/>
    <mergeCell ref="CO45:CS45"/>
    <mergeCell ref="W46:Z46"/>
    <mergeCell ref="AA46:AE46"/>
    <mergeCell ref="AF46:AI46"/>
    <mergeCell ref="AJ46:AM46"/>
    <mergeCell ref="AN46:AQ46"/>
    <mergeCell ref="AR46:AU46"/>
    <mergeCell ref="AV45:AZ45"/>
    <mergeCell ref="BA45:BE45"/>
    <mergeCell ref="BF45:BJ45"/>
    <mergeCell ref="BK45:BO45"/>
    <mergeCell ref="BP45:BT45"/>
    <mergeCell ref="BU45:BY45"/>
    <mergeCell ref="BZ44:CD44"/>
    <mergeCell ref="CE44:CI44"/>
    <mergeCell ref="CJ44:CN44"/>
    <mergeCell ref="CO44:CS44"/>
    <mergeCell ref="W45:Z45"/>
    <mergeCell ref="AA45:AE45"/>
    <mergeCell ref="AF45:AI45"/>
    <mergeCell ref="AJ45:AM45"/>
    <mergeCell ref="AN45:AQ45"/>
    <mergeCell ref="AR45:AU45"/>
    <mergeCell ref="AV44:AZ44"/>
    <mergeCell ref="BA44:BE44"/>
    <mergeCell ref="BF44:BJ44"/>
    <mergeCell ref="BK44:BO44"/>
    <mergeCell ref="BP44:BT44"/>
    <mergeCell ref="BU44:BY44"/>
    <mergeCell ref="BZ43:CD43"/>
    <mergeCell ref="CE43:CI43"/>
    <mergeCell ref="CJ43:CN43"/>
    <mergeCell ref="CO43:CS43"/>
    <mergeCell ref="W44:Z44"/>
    <mergeCell ref="AA44:AE44"/>
    <mergeCell ref="AF44:AI44"/>
    <mergeCell ref="AJ44:AM44"/>
    <mergeCell ref="AN44:AQ44"/>
    <mergeCell ref="AR44:AU44"/>
    <mergeCell ref="AV43:AZ43"/>
    <mergeCell ref="BA43:BE43"/>
    <mergeCell ref="BF43:BJ43"/>
    <mergeCell ref="BK43:BO43"/>
    <mergeCell ref="BP43:BT43"/>
    <mergeCell ref="BU43:BY43"/>
    <mergeCell ref="BZ42:CD42"/>
    <mergeCell ref="CE42:CI42"/>
    <mergeCell ref="CJ42:CN42"/>
    <mergeCell ref="CO42:CS42"/>
    <mergeCell ref="W43:Z43"/>
    <mergeCell ref="AA43:AE43"/>
    <mergeCell ref="AF43:AI43"/>
    <mergeCell ref="AJ43:AM43"/>
    <mergeCell ref="AN43:AQ43"/>
    <mergeCell ref="AR43:AU43"/>
    <mergeCell ref="AV42:AZ42"/>
    <mergeCell ref="BA42:BE42"/>
    <mergeCell ref="BF42:BJ42"/>
    <mergeCell ref="BK42:BO42"/>
    <mergeCell ref="BP42:BT42"/>
    <mergeCell ref="BU42:BY42"/>
    <mergeCell ref="BZ41:CD41"/>
    <mergeCell ref="CE41:CI41"/>
    <mergeCell ref="CJ41:CN41"/>
    <mergeCell ref="CO41:CS41"/>
    <mergeCell ref="W42:Z42"/>
    <mergeCell ref="AA42:AE42"/>
    <mergeCell ref="AF42:AI42"/>
    <mergeCell ref="AJ42:AM42"/>
    <mergeCell ref="AN42:AQ42"/>
    <mergeCell ref="AR42:AU42"/>
    <mergeCell ref="AV41:AZ41"/>
    <mergeCell ref="BA41:BE41"/>
    <mergeCell ref="BF41:BJ41"/>
    <mergeCell ref="BK41:BO41"/>
    <mergeCell ref="BP41:BT41"/>
    <mergeCell ref="BU41:BY41"/>
    <mergeCell ref="BZ40:CD40"/>
    <mergeCell ref="CE40:CI40"/>
    <mergeCell ref="CJ40:CN40"/>
    <mergeCell ref="CO40:CS40"/>
    <mergeCell ref="W41:Z41"/>
    <mergeCell ref="AA41:AE41"/>
    <mergeCell ref="AF41:AI41"/>
    <mergeCell ref="AJ41:AM41"/>
    <mergeCell ref="AN41:AQ41"/>
    <mergeCell ref="AR41:AU41"/>
    <mergeCell ref="AV40:AZ40"/>
    <mergeCell ref="BA40:BE40"/>
    <mergeCell ref="BF40:BJ40"/>
    <mergeCell ref="BK40:BO40"/>
    <mergeCell ref="BP40:BT40"/>
    <mergeCell ref="BU40:BY40"/>
    <mergeCell ref="BZ39:CD39"/>
    <mergeCell ref="CE39:CI39"/>
    <mergeCell ref="CJ39:CN39"/>
    <mergeCell ref="CO39:CS39"/>
    <mergeCell ref="W40:Z40"/>
    <mergeCell ref="AA40:AE40"/>
    <mergeCell ref="AF40:AI40"/>
    <mergeCell ref="AJ40:AM40"/>
    <mergeCell ref="AN40:AQ40"/>
    <mergeCell ref="AR40:AU40"/>
    <mergeCell ref="AV39:AZ39"/>
    <mergeCell ref="BA39:BE39"/>
    <mergeCell ref="BF39:BJ39"/>
    <mergeCell ref="BK39:BO39"/>
    <mergeCell ref="BP39:BT39"/>
    <mergeCell ref="BU39:BY39"/>
    <mergeCell ref="BZ38:CD38"/>
    <mergeCell ref="CE38:CI38"/>
    <mergeCell ref="CJ38:CN38"/>
    <mergeCell ref="CO38:CS38"/>
    <mergeCell ref="W39:Z39"/>
    <mergeCell ref="AA39:AE39"/>
    <mergeCell ref="AF39:AI39"/>
    <mergeCell ref="AJ39:AM39"/>
    <mergeCell ref="AN39:AQ39"/>
    <mergeCell ref="AR39:AU39"/>
    <mergeCell ref="AV38:AZ38"/>
    <mergeCell ref="BA38:BE38"/>
    <mergeCell ref="BF38:BJ38"/>
    <mergeCell ref="BK38:BO38"/>
    <mergeCell ref="BP38:BT38"/>
    <mergeCell ref="BU38:BY38"/>
    <mergeCell ref="W38:Z38"/>
    <mergeCell ref="AA38:AE38"/>
    <mergeCell ref="AF38:AI38"/>
    <mergeCell ref="AJ38:AM38"/>
    <mergeCell ref="AN38:AQ38"/>
    <mergeCell ref="AR38:AU38"/>
    <mergeCell ref="DM47:DR47"/>
    <mergeCell ref="DS47:DV47"/>
    <mergeCell ref="DW47:DZ47"/>
    <mergeCell ref="EA47:ED47"/>
    <mergeCell ref="CY46:DC46"/>
    <mergeCell ref="DD46:DL46"/>
    <mergeCell ref="DM46:DR46"/>
    <mergeCell ref="DS46:DV46"/>
    <mergeCell ref="DW46:DZ46"/>
    <mergeCell ref="EA46:ED46"/>
    <mergeCell ref="CY45:DC45"/>
    <mergeCell ref="DD45:DL45"/>
    <mergeCell ref="DM45:DR45"/>
    <mergeCell ref="DS45:DV45"/>
    <mergeCell ref="DW45:DZ45"/>
    <mergeCell ref="EA45:ED45"/>
    <mergeCell ref="CY44:DC44"/>
    <mergeCell ref="DD44:DL44"/>
    <mergeCell ref="DM44:DR44"/>
    <mergeCell ref="DS44:DV44"/>
    <mergeCell ref="DW44:DZ44"/>
    <mergeCell ref="EA44:ED44"/>
    <mergeCell ref="CY43:DC43"/>
    <mergeCell ref="DD43:DL43"/>
    <mergeCell ref="DM43:DR43"/>
    <mergeCell ref="DS43:DV43"/>
    <mergeCell ref="DW43:DZ43"/>
    <mergeCell ref="EA43:ED43"/>
    <mergeCell ref="CY42:DC42"/>
    <mergeCell ref="DD42:DL42"/>
    <mergeCell ref="DM42:DR42"/>
    <mergeCell ref="DS42:DV42"/>
    <mergeCell ref="DW42:DZ42"/>
    <mergeCell ref="EA42:ED42"/>
    <mergeCell ref="CY41:DC41"/>
    <mergeCell ref="DD41:DL41"/>
    <mergeCell ref="DM41:DR41"/>
    <mergeCell ref="DS41:DV41"/>
    <mergeCell ref="DW41:DZ41"/>
    <mergeCell ref="EA41:ED41"/>
    <mergeCell ref="CY40:DC40"/>
    <mergeCell ref="DD40:DL40"/>
    <mergeCell ref="DM40:DR40"/>
    <mergeCell ref="DS40:DV40"/>
    <mergeCell ref="DW40:DZ40"/>
    <mergeCell ref="EA40:ED40"/>
    <mergeCell ref="DS38:DV38"/>
    <mergeCell ref="DW38:DZ38"/>
    <mergeCell ref="EA38:ED38"/>
    <mergeCell ref="CY39:DC39"/>
    <mergeCell ref="DD39:DL39"/>
    <mergeCell ref="DM39:DR39"/>
    <mergeCell ref="DS39:DV39"/>
    <mergeCell ref="DW39:DZ39"/>
    <mergeCell ref="EA39:ED39"/>
    <mergeCell ref="CY36:DC36"/>
    <mergeCell ref="DD36:DL36"/>
    <mergeCell ref="DM36:DR36"/>
    <mergeCell ref="DS36:DV36"/>
    <mergeCell ref="DW36:DZ36"/>
    <mergeCell ref="EA36:ED36"/>
    <mergeCell ref="CY35:DC35"/>
    <mergeCell ref="DD35:DL35"/>
    <mergeCell ref="DM35:DR35"/>
    <mergeCell ref="DS35:DV35"/>
    <mergeCell ref="DW35:DZ35"/>
    <mergeCell ref="EA35:ED35"/>
    <mergeCell ref="CY34:DC34"/>
    <mergeCell ref="DD34:DL34"/>
    <mergeCell ref="DM34:DR34"/>
    <mergeCell ref="DS34:DV34"/>
    <mergeCell ref="DW34:DZ34"/>
    <mergeCell ref="EA34:ED34"/>
    <mergeCell ref="CY33:DC33"/>
    <mergeCell ref="DD33:DL33"/>
    <mergeCell ref="DM33:DR33"/>
    <mergeCell ref="DS33:DV33"/>
    <mergeCell ref="DW33:DZ33"/>
    <mergeCell ref="EA33:ED33"/>
    <mergeCell ref="CY32:DC32"/>
    <mergeCell ref="DD32:DL32"/>
    <mergeCell ref="DM32:DR32"/>
    <mergeCell ref="DS32:DV32"/>
    <mergeCell ref="DW32:DZ32"/>
    <mergeCell ref="EA32:ED32"/>
    <mergeCell ref="EA30:ED30"/>
    <mergeCell ref="CY31:DC31"/>
    <mergeCell ref="DD31:DL31"/>
    <mergeCell ref="DM31:DR31"/>
    <mergeCell ref="DS31:DV31"/>
    <mergeCell ref="DW31:DZ31"/>
    <mergeCell ref="EA31:ED31"/>
    <mergeCell ref="DD29:DL29"/>
    <mergeCell ref="DM29:DR29"/>
    <mergeCell ref="DS29:DV29"/>
    <mergeCell ref="DW29:DZ29"/>
    <mergeCell ref="EA29:ED29"/>
    <mergeCell ref="CY30:DC30"/>
    <mergeCell ref="DD30:DL30"/>
    <mergeCell ref="DM30:DR30"/>
    <mergeCell ref="DS30:DV30"/>
    <mergeCell ref="DW30:DZ30"/>
    <mergeCell ref="DW27:DZ27"/>
    <mergeCell ref="EA27:ED27"/>
    <mergeCell ref="CY28:DC28"/>
    <mergeCell ref="DD28:DL28"/>
    <mergeCell ref="DM28:DR28"/>
    <mergeCell ref="DS28:DV28"/>
    <mergeCell ref="DW28:DZ28"/>
    <mergeCell ref="EA28:ED28"/>
    <mergeCell ref="DW25:DZ25"/>
    <mergeCell ref="EA25:ED25"/>
    <mergeCell ref="CY26:DC26"/>
    <mergeCell ref="DD26:DL26"/>
    <mergeCell ref="DM26:DR26"/>
    <mergeCell ref="DS26:DV26"/>
    <mergeCell ref="DW26:DZ26"/>
    <mergeCell ref="EA26:ED26"/>
    <mergeCell ref="DD49:DL49"/>
    <mergeCell ref="CY25:DC25"/>
    <mergeCell ref="DD25:DL25"/>
    <mergeCell ref="DM25:DR25"/>
    <mergeCell ref="DS25:DV25"/>
    <mergeCell ref="CY27:DC27"/>
    <mergeCell ref="DD27:DL27"/>
    <mergeCell ref="DM27:DR27"/>
    <mergeCell ref="DS27:DV27"/>
    <mergeCell ref="CY29:DC29"/>
    <mergeCell ref="C49:K49"/>
    <mergeCell ref="AR49:AU49"/>
    <mergeCell ref="E60:EH60"/>
    <mergeCell ref="DM49:DR49"/>
    <mergeCell ref="A54:BO55"/>
    <mergeCell ref="CJ50:CN50"/>
    <mergeCell ref="EA49:ED49"/>
    <mergeCell ref="DS49:DV49"/>
    <mergeCell ref="W49:Z49"/>
    <mergeCell ref="AA49:AE49"/>
    <mergeCell ref="CE49:CI49"/>
    <mergeCell ref="BA49:BE49"/>
    <mergeCell ref="BK49:BO49"/>
    <mergeCell ref="BP49:BT49"/>
    <mergeCell ref="AN48:AQ48"/>
    <mergeCell ref="BA48:BE48"/>
    <mergeCell ref="BF48:BJ48"/>
    <mergeCell ref="BK48:BO48"/>
    <mergeCell ref="BU49:BY49"/>
    <mergeCell ref="EA48:ED48"/>
    <mergeCell ref="BU48:BY48"/>
    <mergeCell ref="BZ48:CD48"/>
    <mergeCell ref="CE48:CI48"/>
    <mergeCell ref="CJ48:CN48"/>
    <mergeCell ref="CO48:CS48"/>
    <mergeCell ref="DW48:DZ48"/>
    <mergeCell ref="CT48:CX49"/>
    <mergeCell ref="CY49:DC49"/>
    <mergeCell ref="BZ49:CD49"/>
    <mergeCell ref="DS37:DV37"/>
    <mergeCell ref="CJ37:CN37"/>
    <mergeCell ref="CO37:CS37"/>
    <mergeCell ref="CY48:DC48"/>
    <mergeCell ref="DD37:DL37"/>
    <mergeCell ref="DM37:DR37"/>
    <mergeCell ref="CY37:DC37"/>
    <mergeCell ref="CY38:DC38"/>
    <mergeCell ref="DD38:DL38"/>
    <mergeCell ref="DM38:DR38"/>
    <mergeCell ref="C48:K48"/>
    <mergeCell ref="W48:Z48"/>
    <mergeCell ref="AA48:AE48"/>
    <mergeCell ref="AF48:AI48"/>
    <mergeCell ref="AJ48:AM48"/>
    <mergeCell ref="BF49:BJ49"/>
    <mergeCell ref="AF49:AI49"/>
    <mergeCell ref="AV49:AZ49"/>
    <mergeCell ref="AJ49:AM49"/>
    <mergeCell ref="AN49:AQ49"/>
    <mergeCell ref="CE37:CI37"/>
    <mergeCell ref="BU37:BY37"/>
    <mergeCell ref="BZ37:CD37"/>
    <mergeCell ref="BP48:BT48"/>
    <mergeCell ref="EA37:ED37"/>
    <mergeCell ref="C37:K37"/>
    <mergeCell ref="W37:Z37"/>
    <mergeCell ref="AA37:AE37"/>
    <mergeCell ref="AF37:AI37"/>
    <mergeCell ref="AJ37:AM37"/>
    <mergeCell ref="AN37:AQ37"/>
    <mergeCell ref="BK37:BO37"/>
    <mergeCell ref="BP37:BT37"/>
    <mergeCell ref="DW37:DZ37"/>
    <mergeCell ref="BA23:BE23"/>
    <mergeCell ref="A48:B48"/>
    <mergeCell ref="A37:B37"/>
    <mergeCell ref="DS23:DV23"/>
    <mergeCell ref="BZ23:CD23"/>
    <mergeCell ref="CE23:CI23"/>
    <mergeCell ref="A49:B49"/>
    <mergeCell ref="AR37:AU37"/>
    <mergeCell ref="AV37:AZ37"/>
    <mergeCell ref="BA37:BE37"/>
    <mergeCell ref="BF37:BJ37"/>
    <mergeCell ref="DM23:DR23"/>
    <mergeCell ref="BF23:BJ23"/>
    <mergeCell ref="BK23:BO23"/>
    <mergeCell ref="BP23:BT23"/>
    <mergeCell ref="BU23:BY23"/>
    <mergeCell ref="A23:B23"/>
    <mergeCell ref="C23:K23"/>
    <mergeCell ref="DW23:DZ23"/>
    <mergeCell ref="EA23:ED23"/>
    <mergeCell ref="CJ23:CN23"/>
    <mergeCell ref="CO23:CS23"/>
    <mergeCell ref="CY23:DC23"/>
    <mergeCell ref="DD23:DL23"/>
    <mergeCell ref="W23:Z23"/>
    <mergeCell ref="AA23:AE23"/>
    <mergeCell ref="AF23:AI23"/>
    <mergeCell ref="AJ23:AM23"/>
    <mergeCell ref="AN23:AQ23"/>
    <mergeCell ref="AR23:AU23"/>
    <mergeCell ref="DS22:DV22"/>
    <mergeCell ref="CO22:CS22"/>
    <mergeCell ref="CY22:DC22"/>
    <mergeCell ref="DD22:DL22"/>
    <mergeCell ref="CE22:CI22"/>
    <mergeCell ref="AR22:AU22"/>
    <mergeCell ref="AV22:AZ22"/>
    <mergeCell ref="BA22:BE22"/>
    <mergeCell ref="BF22:BJ22"/>
    <mergeCell ref="BZ22:CD22"/>
    <mergeCell ref="A21:B21"/>
    <mergeCell ref="C21:K21"/>
    <mergeCell ref="AF22:AI22"/>
    <mergeCell ref="W21:Z21"/>
    <mergeCell ref="AF21:AI21"/>
    <mergeCell ref="AJ21:AM21"/>
    <mergeCell ref="AV20:AZ20"/>
    <mergeCell ref="CE20:CI20"/>
    <mergeCell ref="CO20:CS20"/>
    <mergeCell ref="CE19:CI19"/>
    <mergeCell ref="BZ19:CD19"/>
    <mergeCell ref="EA19:ED19"/>
    <mergeCell ref="CY20:DC20"/>
    <mergeCell ref="DD20:DL20"/>
    <mergeCell ref="BK19:BO19"/>
    <mergeCell ref="CJ20:CN20"/>
    <mergeCell ref="BP7:BT7"/>
    <mergeCell ref="BU7:BY7"/>
    <mergeCell ref="DW19:DZ19"/>
    <mergeCell ref="CO19:CS19"/>
    <mergeCell ref="CY19:DC19"/>
    <mergeCell ref="DD19:DL19"/>
    <mergeCell ref="DM19:DR19"/>
    <mergeCell ref="DS19:DV19"/>
    <mergeCell ref="CJ19:CN19"/>
    <mergeCell ref="BU8:BY8"/>
    <mergeCell ref="DM6:ED6"/>
    <mergeCell ref="A7:B7"/>
    <mergeCell ref="C7:K7"/>
    <mergeCell ref="L7:Q7"/>
    <mergeCell ref="R7:V7"/>
    <mergeCell ref="W7:AI7"/>
    <mergeCell ref="AJ7:AM7"/>
    <mergeCell ref="AN7:AU7"/>
    <mergeCell ref="AV7:BO7"/>
    <mergeCell ref="AV6:BO6"/>
    <mergeCell ref="BP6:BT6"/>
    <mergeCell ref="BU6:BY6"/>
    <mergeCell ref="BZ6:CI6"/>
    <mergeCell ref="A4:ED4"/>
    <mergeCell ref="BZ8:CI8"/>
    <mergeCell ref="A6:B6"/>
    <mergeCell ref="C6:K6"/>
    <mergeCell ref="L6:Q6"/>
    <mergeCell ref="R6:V6"/>
    <mergeCell ref="W6:AI6"/>
    <mergeCell ref="AJ6:AM6"/>
    <mergeCell ref="AN6:AU6"/>
    <mergeCell ref="AJ8:AM8"/>
    <mergeCell ref="CT8:DL8"/>
    <mergeCell ref="A9:B9"/>
    <mergeCell ref="C9:K9"/>
    <mergeCell ref="L9:Q9"/>
    <mergeCell ref="R9:V9"/>
    <mergeCell ref="W9:Z9"/>
    <mergeCell ref="AN8:AU8"/>
    <mergeCell ref="AV8:BO8"/>
    <mergeCell ref="A8:B8"/>
    <mergeCell ref="C8:K8"/>
    <mergeCell ref="L8:Q8"/>
    <mergeCell ref="R8:V8"/>
    <mergeCell ref="W8:AI8"/>
    <mergeCell ref="AA9:AE9"/>
    <mergeCell ref="BU20:BY20"/>
    <mergeCell ref="BZ20:CD20"/>
    <mergeCell ref="BZ9:CD9"/>
    <mergeCell ref="BP8:BT8"/>
    <mergeCell ref="BZ10:CD10"/>
    <mergeCell ref="AA10:AE10"/>
    <mergeCell ref="BP11:BT11"/>
    <mergeCell ref="AR11:AU11"/>
    <mergeCell ref="AV11:AZ11"/>
    <mergeCell ref="BZ7:CI7"/>
    <mergeCell ref="CT7:DL7"/>
    <mergeCell ref="DM7:ED7"/>
    <mergeCell ref="BP9:BT9"/>
    <mergeCell ref="BU9:BY9"/>
    <mergeCell ref="CT9:CX9"/>
    <mergeCell ref="CY9:DC9"/>
    <mergeCell ref="DD9:DL9"/>
    <mergeCell ref="CE9:CI9"/>
    <mergeCell ref="CJ9:CN9"/>
    <mergeCell ref="BF9:BJ9"/>
    <mergeCell ref="BK9:BO9"/>
    <mergeCell ref="DM8:ED8"/>
    <mergeCell ref="AA21:AE21"/>
    <mergeCell ref="DW20:DZ20"/>
    <mergeCell ref="EA20:ED20"/>
    <mergeCell ref="BP20:BT20"/>
    <mergeCell ref="CE10:CI10"/>
    <mergeCell ref="CO9:CS9"/>
    <mergeCell ref="CJ10:CN10"/>
    <mergeCell ref="AF9:AI9"/>
    <mergeCell ref="AJ9:AM9"/>
    <mergeCell ref="AN9:AQ9"/>
    <mergeCell ref="AR9:AU9"/>
    <mergeCell ref="AV9:AZ9"/>
    <mergeCell ref="BA9:BE9"/>
    <mergeCell ref="BP10:BT10"/>
    <mergeCell ref="BU10:BY10"/>
    <mergeCell ref="CY10:DC10"/>
    <mergeCell ref="AJ11:AM11"/>
    <mergeCell ref="DM10:DV10"/>
    <mergeCell ref="DW10:ED10"/>
    <mergeCell ref="CO10:CS10"/>
    <mergeCell ref="CT10:CX10"/>
    <mergeCell ref="EA11:ED11"/>
    <mergeCell ref="BA11:BE11"/>
    <mergeCell ref="A10:B10"/>
    <mergeCell ref="C10:K10"/>
    <mergeCell ref="L10:Q10"/>
    <mergeCell ref="R10:V10"/>
    <mergeCell ref="W10:Z10"/>
    <mergeCell ref="AF10:AI10"/>
    <mergeCell ref="DM9:DV9"/>
    <mergeCell ref="DW9:ED9"/>
    <mergeCell ref="AJ10:AM10"/>
    <mergeCell ref="AN10:AQ10"/>
    <mergeCell ref="AR10:AU10"/>
    <mergeCell ref="AV10:AZ10"/>
    <mergeCell ref="DD10:DL10"/>
    <mergeCell ref="BA10:BE10"/>
    <mergeCell ref="BF10:BJ10"/>
    <mergeCell ref="BK10:BO10"/>
    <mergeCell ref="BK11:BO11"/>
    <mergeCell ref="BZ11:CD11"/>
    <mergeCell ref="BK12:BO12"/>
    <mergeCell ref="BU11:BY11"/>
    <mergeCell ref="DD11:DL11"/>
    <mergeCell ref="BU12:BY12"/>
    <mergeCell ref="DM11:DR11"/>
    <mergeCell ref="DS11:DV11"/>
    <mergeCell ref="A11:B11"/>
    <mergeCell ref="C11:K11"/>
    <mergeCell ref="L11:Q11"/>
    <mergeCell ref="R11:V11"/>
    <mergeCell ref="W11:Z11"/>
    <mergeCell ref="AF11:AI11"/>
    <mergeCell ref="AA11:AE11"/>
    <mergeCell ref="BF11:BJ11"/>
    <mergeCell ref="EA12:ED12"/>
    <mergeCell ref="AN11:AQ11"/>
    <mergeCell ref="AN12:AQ12"/>
    <mergeCell ref="AR12:AU12"/>
    <mergeCell ref="AV12:AZ12"/>
    <mergeCell ref="BA12:BE12"/>
    <mergeCell ref="DM12:DR12"/>
    <mergeCell ref="CO12:CS12"/>
    <mergeCell ref="CE12:CI12"/>
    <mergeCell ref="CJ12:CN12"/>
    <mergeCell ref="A12:B12"/>
    <mergeCell ref="C12:K12"/>
    <mergeCell ref="L12:Q12"/>
    <mergeCell ref="R12:V12"/>
    <mergeCell ref="W12:Z12"/>
    <mergeCell ref="AA12:AE12"/>
    <mergeCell ref="EA13:ED13"/>
    <mergeCell ref="CE11:CI11"/>
    <mergeCell ref="CJ11:CN11"/>
    <mergeCell ref="CO11:CS11"/>
    <mergeCell ref="CT11:CX11"/>
    <mergeCell ref="CY11:DC11"/>
    <mergeCell ref="DW11:DZ11"/>
    <mergeCell ref="DS12:DV12"/>
    <mergeCell ref="DD12:DL12"/>
    <mergeCell ref="CE13:CI13"/>
    <mergeCell ref="AF12:AI12"/>
    <mergeCell ref="AJ12:AM12"/>
    <mergeCell ref="DW12:DZ12"/>
    <mergeCell ref="DW13:DZ13"/>
    <mergeCell ref="CT12:CX12"/>
    <mergeCell ref="BF12:BJ12"/>
    <mergeCell ref="BP12:BT12"/>
    <mergeCell ref="CJ13:CN13"/>
    <mergeCell ref="CO13:CS13"/>
    <mergeCell ref="CT13:CX13"/>
    <mergeCell ref="A13:B13"/>
    <mergeCell ref="C13:K13"/>
    <mergeCell ref="L13:Q13"/>
    <mergeCell ref="R13:V13"/>
    <mergeCell ref="W13:Z13"/>
    <mergeCell ref="AA13:AE13"/>
    <mergeCell ref="BF13:BJ13"/>
    <mergeCell ref="BK13:BO13"/>
    <mergeCell ref="DM13:DR13"/>
    <mergeCell ref="CY12:DC12"/>
    <mergeCell ref="BZ12:CD12"/>
    <mergeCell ref="AF13:AI13"/>
    <mergeCell ref="AJ13:AM13"/>
    <mergeCell ref="AN13:AQ13"/>
    <mergeCell ref="AR13:AU13"/>
    <mergeCell ref="AV13:AZ13"/>
    <mergeCell ref="BA13:BE13"/>
    <mergeCell ref="BZ13:CD13"/>
    <mergeCell ref="DS13:DV13"/>
    <mergeCell ref="BF14:BJ14"/>
    <mergeCell ref="BK14:BO14"/>
    <mergeCell ref="BP14:BT14"/>
    <mergeCell ref="BU14:BY14"/>
    <mergeCell ref="BZ14:CD14"/>
    <mergeCell ref="BP13:BT13"/>
    <mergeCell ref="BU13:BY13"/>
    <mergeCell ref="DS14:DV14"/>
    <mergeCell ref="AF14:AI14"/>
    <mergeCell ref="AJ14:AM14"/>
    <mergeCell ref="AN14:AQ14"/>
    <mergeCell ref="AR14:AU14"/>
    <mergeCell ref="AV14:AZ14"/>
    <mergeCell ref="BA14:BE14"/>
    <mergeCell ref="DM14:DR14"/>
    <mergeCell ref="CJ14:CN14"/>
    <mergeCell ref="CO14:CS14"/>
    <mergeCell ref="A14:B14"/>
    <mergeCell ref="C14:K14"/>
    <mergeCell ref="L14:Q14"/>
    <mergeCell ref="R14:V14"/>
    <mergeCell ref="W14:Z14"/>
    <mergeCell ref="AA14:AE14"/>
    <mergeCell ref="AR15:AU15"/>
    <mergeCell ref="AV15:AZ15"/>
    <mergeCell ref="BA15:BE15"/>
    <mergeCell ref="BF15:BJ15"/>
    <mergeCell ref="CJ15:CN15"/>
    <mergeCell ref="CO15:CS15"/>
    <mergeCell ref="BZ15:CD15"/>
    <mergeCell ref="BU15:BY15"/>
    <mergeCell ref="BP15:BT15"/>
    <mergeCell ref="DW14:DZ14"/>
    <mergeCell ref="EA14:ED14"/>
    <mergeCell ref="A15:B15"/>
    <mergeCell ref="C15:K15"/>
    <mergeCell ref="L15:Q15"/>
    <mergeCell ref="R15:V15"/>
    <mergeCell ref="W15:Z15"/>
    <mergeCell ref="AA15:AE15"/>
    <mergeCell ref="AF15:AI15"/>
    <mergeCell ref="CE14:CI14"/>
    <mergeCell ref="CY14:DC14"/>
    <mergeCell ref="DD14:DL14"/>
    <mergeCell ref="AF16:AI16"/>
    <mergeCell ref="DM15:DR15"/>
    <mergeCell ref="AJ16:AM16"/>
    <mergeCell ref="AN16:AQ16"/>
    <mergeCell ref="AR16:AU16"/>
    <mergeCell ref="AV16:AZ16"/>
    <mergeCell ref="BA16:BE16"/>
    <mergeCell ref="BF16:BJ16"/>
    <mergeCell ref="AJ15:AM15"/>
    <mergeCell ref="AN15:AQ15"/>
    <mergeCell ref="A16:B16"/>
    <mergeCell ref="C16:K16"/>
    <mergeCell ref="L16:Q16"/>
    <mergeCell ref="R16:V16"/>
    <mergeCell ref="W16:Z16"/>
    <mergeCell ref="AA16:AE16"/>
    <mergeCell ref="DW15:DZ15"/>
    <mergeCell ref="EA15:ED15"/>
    <mergeCell ref="DS16:DV16"/>
    <mergeCell ref="DW16:DZ16"/>
    <mergeCell ref="EA16:ED16"/>
    <mergeCell ref="DS15:DV15"/>
    <mergeCell ref="DD16:DL16"/>
    <mergeCell ref="DM16:DR16"/>
    <mergeCell ref="BU17:BY17"/>
    <mergeCell ref="BZ17:CD17"/>
    <mergeCell ref="DD15:DL15"/>
    <mergeCell ref="CE15:CI15"/>
    <mergeCell ref="BU16:BY16"/>
    <mergeCell ref="BZ16:CD16"/>
    <mergeCell ref="CE16:CI16"/>
    <mergeCell ref="CJ16:CN16"/>
    <mergeCell ref="CT15:CX15"/>
    <mergeCell ref="CY15:DC15"/>
    <mergeCell ref="BK17:BO17"/>
    <mergeCell ref="BP17:BT17"/>
    <mergeCell ref="BK16:BO16"/>
    <mergeCell ref="BP16:BT16"/>
    <mergeCell ref="BK15:BO15"/>
    <mergeCell ref="AN17:AQ17"/>
    <mergeCell ref="AR17:AU17"/>
    <mergeCell ref="AV17:AZ17"/>
    <mergeCell ref="BA17:BE17"/>
    <mergeCell ref="BF17:BJ17"/>
    <mergeCell ref="CY16:DC16"/>
    <mergeCell ref="CO16:CS16"/>
    <mergeCell ref="CT16:CX16"/>
    <mergeCell ref="BK18:BO18"/>
    <mergeCell ref="CJ18:CN18"/>
    <mergeCell ref="A17:B17"/>
    <mergeCell ref="C17:K17"/>
    <mergeCell ref="L17:Q17"/>
    <mergeCell ref="R17:V17"/>
    <mergeCell ref="W17:Z17"/>
    <mergeCell ref="AA17:AE17"/>
    <mergeCell ref="AF17:AI17"/>
    <mergeCell ref="AJ17:AM17"/>
    <mergeCell ref="DW17:DZ17"/>
    <mergeCell ref="EA17:ED17"/>
    <mergeCell ref="AJ18:AM18"/>
    <mergeCell ref="A18:B18"/>
    <mergeCell ref="C18:K18"/>
    <mergeCell ref="L18:Q18"/>
    <mergeCell ref="R18:V18"/>
    <mergeCell ref="W18:Z18"/>
    <mergeCell ref="AA18:AE18"/>
    <mergeCell ref="AF18:AI18"/>
    <mergeCell ref="DW18:DZ18"/>
    <mergeCell ref="EA18:ED18"/>
    <mergeCell ref="CE17:CI17"/>
    <mergeCell ref="CJ17:CN17"/>
    <mergeCell ref="CY17:DC17"/>
    <mergeCell ref="DD17:DL17"/>
    <mergeCell ref="DM17:DR17"/>
    <mergeCell ref="CO17:CS17"/>
    <mergeCell ref="CT17:CX17"/>
    <mergeCell ref="DS17:DV17"/>
    <mergeCell ref="DM18:DR18"/>
    <mergeCell ref="DS18:DV18"/>
    <mergeCell ref="BP18:BT18"/>
    <mergeCell ref="BU18:BY18"/>
    <mergeCell ref="CO18:CS18"/>
    <mergeCell ref="CT18:CX18"/>
    <mergeCell ref="CY18:DC18"/>
    <mergeCell ref="BZ18:CD18"/>
    <mergeCell ref="CE18:CI18"/>
    <mergeCell ref="AR21:AU21"/>
    <mergeCell ref="BA19:BE19"/>
    <mergeCell ref="AN20:AQ20"/>
    <mergeCell ref="DD18:DL18"/>
    <mergeCell ref="AN18:AQ18"/>
    <mergeCell ref="AR18:AU18"/>
    <mergeCell ref="AV18:AZ18"/>
    <mergeCell ref="BA18:BE18"/>
    <mergeCell ref="BF18:BJ18"/>
    <mergeCell ref="BK20:BO20"/>
    <mergeCell ref="A19:B19"/>
    <mergeCell ref="AJ19:AM19"/>
    <mergeCell ref="AN19:AQ19"/>
    <mergeCell ref="AR19:AU19"/>
    <mergeCell ref="BP19:BT19"/>
    <mergeCell ref="BU19:BY19"/>
    <mergeCell ref="BF19:BJ19"/>
    <mergeCell ref="AV19:AZ19"/>
    <mergeCell ref="AF19:AI19"/>
    <mergeCell ref="W19:Z19"/>
    <mergeCell ref="A22:B22"/>
    <mergeCell ref="C22:K22"/>
    <mergeCell ref="BA21:BE21"/>
    <mergeCell ref="C19:K19"/>
    <mergeCell ref="AA19:AE19"/>
    <mergeCell ref="W20:Z20"/>
    <mergeCell ref="AA20:AE20"/>
    <mergeCell ref="AN21:AQ21"/>
    <mergeCell ref="W22:Z22"/>
    <mergeCell ref="AA22:AE22"/>
    <mergeCell ref="BP21:BT21"/>
    <mergeCell ref="BA20:BE20"/>
    <mergeCell ref="BF20:BJ20"/>
    <mergeCell ref="A20:B20"/>
    <mergeCell ref="C20:K20"/>
    <mergeCell ref="AF20:AI20"/>
    <mergeCell ref="BF21:BJ21"/>
    <mergeCell ref="AJ20:AM20"/>
    <mergeCell ref="AR20:AU20"/>
    <mergeCell ref="L19:Q46"/>
    <mergeCell ref="BZ21:CD21"/>
    <mergeCell ref="CE21:CI21"/>
    <mergeCell ref="DS20:DV20"/>
    <mergeCell ref="CY21:DC21"/>
    <mergeCell ref="DD21:DL21"/>
    <mergeCell ref="W24:Z24"/>
    <mergeCell ref="BK21:BO21"/>
    <mergeCell ref="BU21:BY21"/>
    <mergeCell ref="CO21:CS21"/>
    <mergeCell ref="AV21:AZ21"/>
    <mergeCell ref="DW49:DZ49"/>
    <mergeCell ref="DS48:DV48"/>
    <mergeCell ref="CJ21:CN21"/>
    <mergeCell ref="CE24:CI24"/>
    <mergeCell ref="AJ22:AM22"/>
    <mergeCell ref="AN22:AQ22"/>
    <mergeCell ref="DW22:DZ22"/>
    <mergeCell ref="DM21:DR21"/>
    <mergeCell ref="CJ22:CN22"/>
    <mergeCell ref="DM22:DR22"/>
    <mergeCell ref="BU24:BY24"/>
    <mergeCell ref="BP22:BT22"/>
    <mergeCell ref="BU22:BY22"/>
    <mergeCell ref="BK22:BO22"/>
    <mergeCell ref="AV23:AZ23"/>
    <mergeCell ref="A24:B24"/>
    <mergeCell ref="C24:K24"/>
    <mergeCell ref="AA24:AE24"/>
    <mergeCell ref="AF24:AI24"/>
    <mergeCell ref="AJ24:AM24"/>
    <mergeCell ref="C58:DS58"/>
    <mergeCell ref="DD48:DL48"/>
    <mergeCell ref="DM48:DR48"/>
    <mergeCell ref="CJ49:CN49"/>
    <mergeCell ref="CO49:CS49"/>
    <mergeCell ref="AR48:AU48"/>
    <mergeCell ref="AV48:AZ48"/>
    <mergeCell ref="BZ50:CD50"/>
    <mergeCell ref="L47:Q49"/>
    <mergeCell ref="R47:V49"/>
    <mergeCell ref="A25:B25"/>
    <mergeCell ref="C25:K25"/>
    <mergeCell ref="A26:B26"/>
    <mergeCell ref="C26:K26"/>
    <mergeCell ref="A27:B27"/>
    <mergeCell ref="C27:K27"/>
    <mergeCell ref="A28:B28"/>
    <mergeCell ref="C28:K28"/>
    <mergeCell ref="A29:B29"/>
    <mergeCell ref="C29:K29"/>
    <mergeCell ref="A30:B30"/>
    <mergeCell ref="C30:K30"/>
    <mergeCell ref="A31:B31"/>
    <mergeCell ref="C31:K31"/>
    <mergeCell ref="A32:B32"/>
    <mergeCell ref="C32:K32"/>
    <mergeCell ref="A33:B33"/>
    <mergeCell ref="C33:K33"/>
    <mergeCell ref="A34:B34"/>
    <mergeCell ref="C34:K34"/>
    <mergeCell ref="A35:B35"/>
    <mergeCell ref="C35:K35"/>
    <mergeCell ref="A36:B36"/>
    <mergeCell ref="C36:K36"/>
    <mergeCell ref="A38:B38"/>
    <mergeCell ref="C38:K38"/>
    <mergeCell ref="A39:B39"/>
    <mergeCell ref="C39:K39"/>
    <mergeCell ref="A40:B40"/>
    <mergeCell ref="C40:K40"/>
    <mergeCell ref="A46:B46"/>
    <mergeCell ref="C46:K46"/>
    <mergeCell ref="A41:B41"/>
    <mergeCell ref="C41:K41"/>
    <mergeCell ref="A42:B42"/>
    <mergeCell ref="C42:K42"/>
    <mergeCell ref="BF24:BJ24"/>
    <mergeCell ref="BK24:BO24"/>
    <mergeCell ref="A47:B47"/>
    <mergeCell ref="C47:K47"/>
    <mergeCell ref="A43:B43"/>
    <mergeCell ref="C43:K43"/>
    <mergeCell ref="A44:B44"/>
    <mergeCell ref="C44:K44"/>
    <mergeCell ref="A45:B45"/>
    <mergeCell ref="C45:K45"/>
    <mergeCell ref="DW24:DZ24"/>
    <mergeCell ref="EA24:ED24"/>
    <mergeCell ref="AN24:AQ24"/>
    <mergeCell ref="AR24:AU24"/>
    <mergeCell ref="BZ24:CD24"/>
    <mergeCell ref="CJ24:CN24"/>
    <mergeCell ref="CO24:CS24"/>
    <mergeCell ref="CY24:DC24"/>
    <mergeCell ref="AV24:AZ24"/>
    <mergeCell ref="BA24:BE24"/>
    <mergeCell ref="R19:V46"/>
    <mergeCell ref="DM20:DR20"/>
    <mergeCell ref="DW21:DZ21"/>
    <mergeCell ref="EA21:ED21"/>
    <mergeCell ref="EA22:ED22"/>
    <mergeCell ref="DS21:DV21"/>
    <mergeCell ref="BP24:BT24"/>
    <mergeCell ref="DD24:DL24"/>
    <mergeCell ref="DM24:DR24"/>
    <mergeCell ref="DS24:DV24"/>
  </mergeCells>
  <printOptions/>
  <pageMargins left="0.2755905511811024" right="0.15748031496062992" top="0.92" bottom="0.16" header="0" footer="0"/>
  <pageSetup fitToHeight="2" horizontalDpi="600" verticalDpi="600" orientation="landscape" paperSize="8" scale="65" r:id="rId1"/>
  <rowBreaks count="1" manualBreakCount="1">
    <brk id="46" max="1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B79"/>
  <sheetViews>
    <sheetView view="pageBreakPreview" zoomScale="85" zoomScaleSheetLayoutView="85" zoomScalePageLayoutView="0" workbookViewId="0" topLeftCell="A40">
      <selection activeCell="CF82" sqref="CF82"/>
    </sheetView>
  </sheetViews>
  <sheetFormatPr defaultColWidth="1.37890625" defaultRowHeight="12.75"/>
  <cols>
    <col min="1" max="37" width="1.37890625" style="89" customWidth="1"/>
    <col min="38" max="46" width="0" style="89" hidden="1" customWidth="1"/>
    <col min="47" max="100" width="1.25" style="89" customWidth="1"/>
    <col min="101" max="126" width="1.37890625" style="89" customWidth="1"/>
    <col min="127" max="127" width="1.00390625" style="89" customWidth="1"/>
    <col min="128" max="156" width="1.37890625" style="89" customWidth="1"/>
    <col min="157" max="157" width="1.12109375" style="89" customWidth="1"/>
    <col min="158" max="158" width="2.25390625" style="89" customWidth="1"/>
    <col min="159" max="16384" width="1.37890625" style="89" customWidth="1"/>
  </cols>
  <sheetData>
    <row r="1" ht="12.75">
      <c r="CV1" s="3"/>
    </row>
    <row r="2" ht="12.75">
      <c r="CV2" s="3"/>
    </row>
    <row r="3" spans="1:100" ht="15.75">
      <c r="A3" s="741" t="s">
        <v>391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1"/>
      <c r="AP3" s="741"/>
      <c r="AQ3" s="741"/>
      <c r="AR3" s="741"/>
      <c r="AS3" s="741"/>
      <c r="AT3" s="741"/>
      <c r="AU3" s="741"/>
      <c r="AV3" s="741"/>
      <c r="AW3" s="741"/>
      <c r="AX3" s="741"/>
      <c r="AY3" s="741"/>
      <c r="AZ3" s="741"/>
      <c r="BA3" s="741"/>
      <c r="BB3" s="741"/>
      <c r="BC3" s="741"/>
      <c r="BD3" s="741"/>
      <c r="BE3" s="741"/>
      <c r="BF3" s="741"/>
      <c r="BG3" s="741"/>
      <c r="BH3" s="741"/>
      <c r="BI3" s="741"/>
      <c r="BJ3" s="741"/>
      <c r="BK3" s="741"/>
      <c r="BL3" s="741"/>
      <c r="BM3" s="741"/>
      <c r="BN3" s="741"/>
      <c r="BO3" s="741"/>
      <c r="BP3" s="741"/>
      <c r="BQ3" s="741"/>
      <c r="BR3" s="741"/>
      <c r="BS3" s="741"/>
      <c r="BT3" s="741"/>
      <c r="BU3" s="741"/>
      <c r="BV3" s="741"/>
      <c r="BW3" s="741"/>
      <c r="BX3" s="741"/>
      <c r="BY3" s="741"/>
      <c r="BZ3" s="741"/>
      <c r="CA3" s="741"/>
      <c r="CB3" s="741"/>
      <c r="CC3" s="741"/>
      <c r="CD3" s="741"/>
      <c r="CE3" s="741"/>
      <c r="CF3" s="741"/>
      <c r="CG3" s="741"/>
      <c r="CH3" s="741"/>
      <c r="CI3" s="741"/>
      <c r="CJ3" s="741"/>
      <c r="CK3" s="741"/>
      <c r="CL3" s="741"/>
      <c r="CM3" s="741"/>
      <c r="CN3" s="741"/>
      <c r="CO3" s="741"/>
      <c r="CP3" s="741"/>
      <c r="CQ3" s="741"/>
      <c r="CR3" s="741"/>
      <c r="CS3" s="741"/>
      <c r="CT3" s="741"/>
      <c r="CU3" s="741"/>
      <c r="CV3" s="741"/>
    </row>
    <row r="4" spans="1:100" ht="15.75">
      <c r="A4" s="741" t="s">
        <v>392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  <c r="AM4" s="741"/>
      <c r="AN4" s="741"/>
      <c r="AO4" s="741"/>
      <c r="AP4" s="741"/>
      <c r="AQ4" s="741"/>
      <c r="AR4" s="741"/>
      <c r="AS4" s="741"/>
      <c r="AT4" s="741"/>
      <c r="AU4" s="741"/>
      <c r="AV4" s="741"/>
      <c r="AW4" s="741"/>
      <c r="AX4" s="741"/>
      <c r="AY4" s="741"/>
      <c r="AZ4" s="741"/>
      <c r="BA4" s="741"/>
      <c r="BB4" s="741"/>
      <c r="BC4" s="741"/>
      <c r="BD4" s="741"/>
      <c r="BE4" s="741"/>
      <c r="BF4" s="741"/>
      <c r="BG4" s="741"/>
      <c r="BH4" s="741"/>
      <c r="BI4" s="741"/>
      <c r="BJ4" s="741"/>
      <c r="BK4" s="741"/>
      <c r="BL4" s="741"/>
      <c r="BM4" s="741"/>
      <c r="BN4" s="741"/>
      <c r="BO4" s="741"/>
      <c r="BP4" s="741"/>
      <c r="BQ4" s="741"/>
      <c r="BR4" s="741"/>
      <c r="BS4" s="741"/>
      <c r="BT4" s="741"/>
      <c r="BU4" s="741"/>
      <c r="BV4" s="741"/>
      <c r="BW4" s="741"/>
      <c r="BX4" s="741"/>
      <c r="BY4" s="741"/>
      <c r="BZ4" s="741"/>
      <c r="CA4" s="741"/>
      <c r="CB4" s="741"/>
      <c r="CC4" s="741"/>
      <c r="CD4" s="741"/>
      <c r="CE4" s="741"/>
      <c r="CF4" s="741"/>
      <c r="CG4" s="741"/>
      <c r="CH4" s="741"/>
      <c r="CI4" s="741"/>
      <c r="CJ4" s="741"/>
      <c r="CK4" s="741"/>
      <c r="CL4" s="741"/>
      <c r="CM4" s="741"/>
      <c r="CN4" s="741"/>
      <c r="CO4" s="741"/>
      <c r="CP4" s="741"/>
      <c r="CQ4" s="741"/>
      <c r="CR4" s="741"/>
      <c r="CS4" s="741"/>
      <c r="CT4" s="741"/>
      <c r="CU4" s="741"/>
      <c r="CV4" s="741"/>
    </row>
    <row r="5" ht="12.75">
      <c r="CV5" s="3"/>
    </row>
    <row r="6" ht="13.5" thickBot="1">
      <c r="CV6" s="90" t="s">
        <v>37</v>
      </c>
    </row>
    <row r="7" spans="1:100" ht="12.75">
      <c r="A7" s="742" t="s">
        <v>393</v>
      </c>
      <c r="B7" s="743"/>
      <c r="C7" s="743"/>
      <c r="D7" s="743"/>
      <c r="E7" s="743" t="s">
        <v>394</v>
      </c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743"/>
      <c r="AD7" s="743"/>
      <c r="AE7" s="743"/>
      <c r="AF7" s="743"/>
      <c r="AG7" s="743"/>
      <c r="AH7" s="743"/>
      <c r="AI7" s="743"/>
      <c r="AJ7" s="743"/>
      <c r="AK7" s="744"/>
      <c r="AL7" s="736">
        <v>2015</v>
      </c>
      <c r="AM7" s="736"/>
      <c r="AN7" s="736"/>
      <c r="AO7" s="736"/>
      <c r="AP7" s="736"/>
      <c r="AQ7" s="736"/>
      <c r="AR7" s="736"/>
      <c r="AS7" s="736"/>
      <c r="AT7" s="736"/>
      <c r="AU7" s="736">
        <v>2014</v>
      </c>
      <c r="AV7" s="736"/>
      <c r="AW7" s="736"/>
      <c r="AX7" s="736"/>
      <c r="AY7" s="736"/>
      <c r="AZ7" s="736"/>
      <c r="BA7" s="736"/>
      <c r="BB7" s="736"/>
      <c r="BC7" s="736"/>
      <c r="BD7" s="736">
        <v>2015</v>
      </c>
      <c r="BE7" s="736"/>
      <c r="BF7" s="736"/>
      <c r="BG7" s="736"/>
      <c r="BH7" s="736"/>
      <c r="BI7" s="736"/>
      <c r="BJ7" s="736"/>
      <c r="BK7" s="736"/>
      <c r="BL7" s="736"/>
      <c r="BM7" s="736">
        <v>2016</v>
      </c>
      <c r="BN7" s="736"/>
      <c r="BO7" s="736"/>
      <c r="BP7" s="736"/>
      <c r="BQ7" s="736"/>
      <c r="BR7" s="736"/>
      <c r="BS7" s="736"/>
      <c r="BT7" s="736"/>
      <c r="BU7" s="736"/>
      <c r="BV7" s="736">
        <v>2017</v>
      </c>
      <c r="BW7" s="736"/>
      <c r="BX7" s="736"/>
      <c r="BY7" s="736"/>
      <c r="BZ7" s="736"/>
      <c r="CA7" s="736"/>
      <c r="CB7" s="736"/>
      <c r="CC7" s="736"/>
      <c r="CD7" s="736"/>
      <c r="CE7" s="736">
        <v>2018</v>
      </c>
      <c r="CF7" s="736"/>
      <c r="CG7" s="736"/>
      <c r="CH7" s="736"/>
      <c r="CI7" s="736"/>
      <c r="CJ7" s="736"/>
      <c r="CK7" s="736"/>
      <c r="CL7" s="736"/>
      <c r="CM7" s="736"/>
      <c r="CN7" s="736">
        <v>2019</v>
      </c>
      <c r="CO7" s="736"/>
      <c r="CP7" s="736"/>
      <c r="CQ7" s="736"/>
      <c r="CR7" s="736"/>
      <c r="CS7" s="736"/>
      <c r="CT7" s="736"/>
      <c r="CU7" s="736"/>
      <c r="CV7" s="736"/>
    </row>
    <row r="8" spans="1:100" ht="12.75">
      <c r="A8" s="737"/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9"/>
      <c r="AL8" s="740" t="s">
        <v>73</v>
      </c>
      <c r="AM8" s="740"/>
      <c r="AN8" s="740"/>
      <c r="AO8" s="740"/>
      <c r="AP8" s="740"/>
      <c r="AQ8" s="740"/>
      <c r="AR8" s="740"/>
      <c r="AS8" s="740"/>
      <c r="AT8" s="740"/>
      <c r="AU8" s="740" t="s">
        <v>73</v>
      </c>
      <c r="AV8" s="740"/>
      <c r="AW8" s="740"/>
      <c r="AX8" s="740"/>
      <c r="AY8" s="740"/>
      <c r="AZ8" s="740"/>
      <c r="BA8" s="740"/>
      <c r="BB8" s="740"/>
      <c r="BC8" s="740"/>
      <c r="BD8" s="740" t="s">
        <v>73</v>
      </c>
      <c r="BE8" s="740"/>
      <c r="BF8" s="740"/>
      <c r="BG8" s="740"/>
      <c r="BH8" s="740"/>
      <c r="BI8" s="740"/>
      <c r="BJ8" s="740"/>
      <c r="BK8" s="740"/>
      <c r="BL8" s="740"/>
      <c r="BM8" s="740" t="s">
        <v>73</v>
      </c>
      <c r="BN8" s="740"/>
      <c r="BO8" s="740"/>
      <c r="BP8" s="740"/>
      <c r="BQ8" s="740"/>
      <c r="BR8" s="740"/>
      <c r="BS8" s="740"/>
      <c r="BT8" s="740"/>
      <c r="BU8" s="740"/>
      <c r="BV8" s="740" t="s">
        <v>73</v>
      </c>
      <c r="BW8" s="740"/>
      <c r="BX8" s="740"/>
      <c r="BY8" s="740"/>
      <c r="BZ8" s="740"/>
      <c r="CA8" s="740"/>
      <c r="CB8" s="740"/>
      <c r="CC8" s="740"/>
      <c r="CD8" s="740"/>
      <c r="CE8" s="740" t="s">
        <v>73</v>
      </c>
      <c r="CF8" s="740"/>
      <c r="CG8" s="740"/>
      <c r="CH8" s="740"/>
      <c r="CI8" s="740"/>
      <c r="CJ8" s="740"/>
      <c r="CK8" s="740"/>
      <c r="CL8" s="740"/>
      <c r="CM8" s="740"/>
      <c r="CN8" s="740" t="s">
        <v>73</v>
      </c>
      <c r="CO8" s="740"/>
      <c r="CP8" s="740"/>
      <c r="CQ8" s="740"/>
      <c r="CR8" s="740"/>
      <c r="CS8" s="740"/>
      <c r="CT8" s="740"/>
      <c r="CU8" s="740"/>
      <c r="CV8" s="740"/>
    </row>
    <row r="9" spans="1:100" ht="13.5" thickBot="1">
      <c r="A9" s="664">
        <v>1</v>
      </c>
      <c r="B9" s="665"/>
      <c r="C9" s="665"/>
      <c r="D9" s="665"/>
      <c r="E9" s="665">
        <v>2</v>
      </c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735"/>
      <c r="AL9" s="730">
        <v>4</v>
      </c>
      <c r="AM9" s="730"/>
      <c r="AN9" s="730"/>
      <c r="AO9" s="730"/>
      <c r="AP9" s="730"/>
      <c r="AQ9" s="730"/>
      <c r="AR9" s="730"/>
      <c r="AS9" s="730"/>
      <c r="AT9" s="730"/>
      <c r="AU9" s="730">
        <v>7</v>
      </c>
      <c r="AV9" s="730"/>
      <c r="AW9" s="730"/>
      <c r="AX9" s="730"/>
      <c r="AY9" s="730"/>
      <c r="AZ9" s="730"/>
      <c r="BA9" s="730"/>
      <c r="BB9" s="730"/>
      <c r="BC9" s="730"/>
      <c r="BD9" s="730">
        <v>7</v>
      </c>
      <c r="BE9" s="730"/>
      <c r="BF9" s="730"/>
      <c r="BG9" s="730"/>
      <c r="BH9" s="730"/>
      <c r="BI9" s="730"/>
      <c r="BJ9" s="730"/>
      <c r="BK9" s="730"/>
      <c r="BL9" s="730"/>
      <c r="BM9" s="730">
        <v>7</v>
      </c>
      <c r="BN9" s="730"/>
      <c r="BO9" s="730"/>
      <c r="BP9" s="730"/>
      <c r="BQ9" s="730"/>
      <c r="BR9" s="730"/>
      <c r="BS9" s="730"/>
      <c r="BT9" s="730"/>
      <c r="BU9" s="730"/>
      <c r="BV9" s="730">
        <v>7</v>
      </c>
      <c r="BW9" s="730"/>
      <c r="BX9" s="730"/>
      <c r="BY9" s="730"/>
      <c r="BZ9" s="730"/>
      <c r="CA9" s="730"/>
      <c r="CB9" s="730"/>
      <c r="CC9" s="730"/>
      <c r="CD9" s="730"/>
      <c r="CE9" s="730">
        <v>7</v>
      </c>
      <c r="CF9" s="730"/>
      <c r="CG9" s="730"/>
      <c r="CH9" s="730"/>
      <c r="CI9" s="730"/>
      <c r="CJ9" s="730"/>
      <c r="CK9" s="730"/>
      <c r="CL9" s="730"/>
      <c r="CM9" s="730"/>
      <c r="CN9" s="730">
        <v>8</v>
      </c>
      <c r="CO9" s="730"/>
      <c r="CP9" s="730"/>
      <c r="CQ9" s="730"/>
      <c r="CR9" s="730"/>
      <c r="CS9" s="730"/>
      <c r="CT9" s="730"/>
      <c r="CU9" s="730"/>
      <c r="CV9" s="730"/>
    </row>
    <row r="10" spans="1:100" ht="12.75">
      <c r="A10" s="731" t="s">
        <v>395</v>
      </c>
      <c r="B10" s="732"/>
      <c r="C10" s="732"/>
      <c r="D10" s="732"/>
      <c r="E10" s="733" t="s">
        <v>396</v>
      </c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4"/>
      <c r="AL10" s="716">
        <f>AL12+AL14</f>
        <v>83.55003</v>
      </c>
      <c r="AM10" s="716"/>
      <c r="AN10" s="716"/>
      <c r="AO10" s="716"/>
      <c r="AP10" s="716"/>
      <c r="AQ10" s="716"/>
      <c r="AR10" s="716"/>
      <c r="AS10" s="716"/>
      <c r="AT10" s="716"/>
      <c r="AU10" s="716">
        <f>AU12+AU14</f>
        <v>110.31298000000001</v>
      </c>
      <c r="AV10" s="716"/>
      <c r="AW10" s="716"/>
      <c r="AX10" s="716"/>
      <c r="AY10" s="716"/>
      <c r="AZ10" s="716"/>
      <c r="BA10" s="716"/>
      <c r="BB10" s="716"/>
      <c r="BC10" s="716"/>
      <c r="BD10" s="716">
        <f>BD12+BD14</f>
        <v>117.43791</v>
      </c>
      <c r="BE10" s="716"/>
      <c r="BF10" s="716"/>
      <c r="BG10" s="716"/>
      <c r="BH10" s="716"/>
      <c r="BI10" s="716"/>
      <c r="BJ10" s="716"/>
      <c r="BK10" s="716"/>
      <c r="BL10" s="716"/>
      <c r="BM10" s="716">
        <f>BM12+BM14</f>
        <v>121.14402</v>
      </c>
      <c r="BN10" s="716"/>
      <c r="BO10" s="716"/>
      <c r="BP10" s="716"/>
      <c r="BQ10" s="716"/>
      <c r="BR10" s="716"/>
      <c r="BS10" s="716"/>
      <c r="BT10" s="716"/>
      <c r="BU10" s="716"/>
      <c r="BV10" s="849">
        <f>BV12+BV14</f>
        <v>143.12815</v>
      </c>
      <c r="BW10" s="850"/>
      <c r="BX10" s="850"/>
      <c r="BY10" s="850"/>
      <c r="BZ10" s="850"/>
      <c r="CA10" s="850"/>
      <c r="CB10" s="850"/>
      <c r="CC10" s="850"/>
      <c r="CD10" s="851"/>
      <c r="CE10" s="716">
        <f>CE12+CE14</f>
        <v>160.38086</v>
      </c>
      <c r="CF10" s="716"/>
      <c r="CG10" s="716"/>
      <c r="CH10" s="716"/>
      <c r="CI10" s="716"/>
      <c r="CJ10" s="716"/>
      <c r="CK10" s="716"/>
      <c r="CL10" s="716"/>
      <c r="CM10" s="716"/>
      <c r="CN10" s="849">
        <f>CN12+CN14</f>
        <v>153.47529</v>
      </c>
      <c r="CO10" s="850"/>
      <c r="CP10" s="850"/>
      <c r="CQ10" s="850"/>
      <c r="CR10" s="850"/>
      <c r="CS10" s="850"/>
      <c r="CT10" s="850"/>
      <c r="CU10" s="850"/>
      <c r="CV10" s="851"/>
    </row>
    <row r="11" spans="1:100" ht="12.75">
      <c r="A11" s="679"/>
      <c r="B11" s="680"/>
      <c r="C11" s="680"/>
      <c r="D11" s="680"/>
      <c r="E11" s="729" t="s">
        <v>397</v>
      </c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6"/>
      <c r="AK11" s="697"/>
      <c r="AL11" s="678"/>
      <c r="AM11" s="678"/>
      <c r="AN11" s="678"/>
      <c r="AO11" s="678"/>
      <c r="AP11" s="678"/>
      <c r="AQ11" s="678"/>
      <c r="AR11" s="678"/>
      <c r="AS11" s="678"/>
      <c r="AT11" s="678"/>
      <c r="AU11" s="678"/>
      <c r="AV11" s="678"/>
      <c r="AW11" s="678"/>
      <c r="AX11" s="678"/>
      <c r="AY11" s="678"/>
      <c r="AZ11" s="678"/>
      <c r="BA11" s="678"/>
      <c r="BB11" s="678"/>
      <c r="BC11" s="678"/>
      <c r="BD11" s="678"/>
      <c r="BE11" s="678"/>
      <c r="BF11" s="678"/>
      <c r="BG11" s="678"/>
      <c r="BH11" s="678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8"/>
      <c r="BV11" s="678"/>
      <c r="BW11" s="678"/>
      <c r="BX11" s="678"/>
      <c r="BY11" s="678"/>
      <c r="BZ11" s="678"/>
      <c r="CA11" s="678"/>
      <c r="CB11" s="678"/>
      <c r="CC11" s="678"/>
      <c r="CD11" s="678"/>
      <c r="CE11" s="678"/>
      <c r="CF11" s="678"/>
      <c r="CG11" s="678"/>
      <c r="CH11" s="678"/>
      <c r="CI11" s="678"/>
      <c r="CJ11" s="678"/>
      <c r="CK11" s="678"/>
      <c r="CL11" s="678"/>
      <c r="CM11" s="678"/>
      <c r="CN11" s="698"/>
      <c r="CO11" s="699"/>
      <c r="CP11" s="699"/>
      <c r="CQ11" s="699"/>
      <c r="CR11" s="699"/>
      <c r="CS11" s="699"/>
      <c r="CT11" s="699"/>
      <c r="CU11" s="699"/>
      <c r="CV11" s="700"/>
    </row>
    <row r="12" spans="1:100" ht="12.75">
      <c r="A12" s="703" t="s">
        <v>15</v>
      </c>
      <c r="B12" s="704"/>
      <c r="C12" s="704"/>
      <c r="D12" s="705"/>
      <c r="E12" s="694" t="s">
        <v>398</v>
      </c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694"/>
      <c r="U12" s="694"/>
      <c r="V12" s="694"/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5"/>
      <c r="AL12" s="710">
        <v>83.55003</v>
      </c>
      <c r="AM12" s="711"/>
      <c r="AN12" s="711"/>
      <c r="AO12" s="711"/>
      <c r="AP12" s="711"/>
      <c r="AQ12" s="711"/>
      <c r="AR12" s="711"/>
      <c r="AS12" s="711"/>
      <c r="AT12" s="712"/>
      <c r="AU12" s="710">
        <f>78.218+32.09498</f>
        <v>110.31298000000001</v>
      </c>
      <c r="AV12" s="711"/>
      <c r="AW12" s="711"/>
      <c r="AX12" s="711"/>
      <c r="AY12" s="711"/>
      <c r="AZ12" s="711"/>
      <c r="BA12" s="711"/>
      <c r="BB12" s="711"/>
      <c r="BC12" s="712"/>
      <c r="BD12" s="710">
        <v>117.43791</v>
      </c>
      <c r="BE12" s="711"/>
      <c r="BF12" s="711"/>
      <c r="BG12" s="711"/>
      <c r="BH12" s="711"/>
      <c r="BI12" s="711"/>
      <c r="BJ12" s="711"/>
      <c r="BK12" s="711"/>
      <c r="BL12" s="712"/>
      <c r="BM12" s="710">
        <v>121.14402</v>
      </c>
      <c r="BN12" s="711"/>
      <c r="BO12" s="711"/>
      <c r="BP12" s="711"/>
      <c r="BQ12" s="711"/>
      <c r="BR12" s="711"/>
      <c r="BS12" s="711"/>
      <c r="BT12" s="711"/>
      <c r="BU12" s="712"/>
      <c r="BV12" s="710">
        <v>143.12815</v>
      </c>
      <c r="BW12" s="711"/>
      <c r="BX12" s="711"/>
      <c r="BY12" s="711"/>
      <c r="BZ12" s="711"/>
      <c r="CA12" s="711"/>
      <c r="CB12" s="711"/>
      <c r="CC12" s="711"/>
      <c r="CD12" s="712"/>
      <c r="CE12" s="710">
        <v>160.38086</v>
      </c>
      <c r="CF12" s="711"/>
      <c r="CG12" s="711"/>
      <c r="CH12" s="711"/>
      <c r="CI12" s="711"/>
      <c r="CJ12" s="711"/>
      <c r="CK12" s="711"/>
      <c r="CL12" s="711"/>
      <c r="CM12" s="712"/>
      <c r="CN12" s="710">
        <v>153.47529</v>
      </c>
      <c r="CO12" s="711"/>
      <c r="CP12" s="711"/>
      <c r="CQ12" s="711"/>
      <c r="CR12" s="711"/>
      <c r="CS12" s="711"/>
      <c r="CT12" s="711"/>
      <c r="CU12" s="711"/>
      <c r="CV12" s="712"/>
    </row>
    <row r="13" spans="1:100" ht="12.75">
      <c r="A13" s="706"/>
      <c r="B13" s="707"/>
      <c r="C13" s="707"/>
      <c r="D13" s="708"/>
      <c r="E13" s="727" t="s">
        <v>399</v>
      </c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01"/>
      <c r="AL13" s="713"/>
      <c r="AM13" s="714"/>
      <c r="AN13" s="714"/>
      <c r="AO13" s="714"/>
      <c r="AP13" s="714"/>
      <c r="AQ13" s="714"/>
      <c r="AR13" s="714"/>
      <c r="AS13" s="714"/>
      <c r="AT13" s="715"/>
      <c r="AU13" s="713"/>
      <c r="AV13" s="714"/>
      <c r="AW13" s="714"/>
      <c r="AX13" s="714"/>
      <c r="AY13" s="714"/>
      <c r="AZ13" s="714"/>
      <c r="BA13" s="714"/>
      <c r="BB13" s="714"/>
      <c r="BC13" s="715"/>
      <c r="BD13" s="713"/>
      <c r="BE13" s="714"/>
      <c r="BF13" s="714"/>
      <c r="BG13" s="714"/>
      <c r="BH13" s="714"/>
      <c r="BI13" s="714"/>
      <c r="BJ13" s="714"/>
      <c r="BK13" s="714"/>
      <c r="BL13" s="715"/>
      <c r="BM13" s="713"/>
      <c r="BN13" s="714"/>
      <c r="BO13" s="714"/>
      <c r="BP13" s="714"/>
      <c r="BQ13" s="714"/>
      <c r="BR13" s="714"/>
      <c r="BS13" s="714"/>
      <c r="BT13" s="714"/>
      <c r="BU13" s="715"/>
      <c r="BV13" s="713"/>
      <c r="BW13" s="714"/>
      <c r="BX13" s="714"/>
      <c r="BY13" s="714"/>
      <c r="BZ13" s="714"/>
      <c r="CA13" s="714"/>
      <c r="CB13" s="714"/>
      <c r="CC13" s="714"/>
      <c r="CD13" s="715"/>
      <c r="CE13" s="713"/>
      <c r="CF13" s="714"/>
      <c r="CG13" s="714"/>
      <c r="CH13" s="714"/>
      <c r="CI13" s="714"/>
      <c r="CJ13" s="714"/>
      <c r="CK13" s="714"/>
      <c r="CL13" s="714"/>
      <c r="CM13" s="715"/>
      <c r="CN13" s="713"/>
      <c r="CO13" s="714"/>
      <c r="CP13" s="714"/>
      <c r="CQ13" s="714"/>
      <c r="CR13" s="714"/>
      <c r="CS13" s="714"/>
      <c r="CT13" s="714"/>
      <c r="CU13" s="714"/>
      <c r="CV13" s="715"/>
    </row>
    <row r="14" spans="1:100" ht="13.5" thickBot="1">
      <c r="A14" s="692" t="s">
        <v>16</v>
      </c>
      <c r="B14" s="693"/>
      <c r="C14" s="693"/>
      <c r="D14" s="693"/>
      <c r="E14" s="728" t="s">
        <v>400</v>
      </c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5"/>
      <c r="AL14" s="726"/>
      <c r="AM14" s="726"/>
      <c r="AN14" s="726"/>
      <c r="AO14" s="726"/>
      <c r="AP14" s="726"/>
      <c r="AQ14" s="726"/>
      <c r="AR14" s="726"/>
      <c r="AS14" s="726"/>
      <c r="AT14" s="726"/>
      <c r="AU14" s="726"/>
      <c r="AV14" s="726"/>
      <c r="AW14" s="726"/>
      <c r="AX14" s="726"/>
      <c r="AY14" s="726"/>
      <c r="AZ14" s="726"/>
      <c r="BA14" s="726"/>
      <c r="BB14" s="726"/>
      <c r="BC14" s="726"/>
      <c r="BD14" s="726"/>
      <c r="BE14" s="726"/>
      <c r="BF14" s="726"/>
      <c r="BG14" s="726"/>
      <c r="BH14" s="726"/>
      <c r="BI14" s="726"/>
      <c r="BJ14" s="726"/>
      <c r="BK14" s="726"/>
      <c r="BL14" s="726"/>
      <c r="BM14" s="726"/>
      <c r="BN14" s="726"/>
      <c r="BO14" s="726"/>
      <c r="BP14" s="726"/>
      <c r="BQ14" s="726"/>
      <c r="BR14" s="726"/>
      <c r="BS14" s="726"/>
      <c r="BT14" s="726"/>
      <c r="BU14" s="726"/>
      <c r="BV14" s="726"/>
      <c r="BW14" s="726"/>
      <c r="BX14" s="726"/>
      <c r="BY14" s="726"/>
      <c r="BZ14" s="726"/>
      <c r="CA14" s="726"/>
      <c r="CB14" s="726"/>
      <c r="CC14" s="726"/>
      <c r="CD14" s="726"/>
      <c r="CE14" s="726"/>
      <c r="CF14" s="726"/>
      <c r="CG14" s="726"/>
      <c r="CH14" s="726"/>
      <c r="CI14" s="726"/>
      <c r="CJ14" s="726"/>
      <c r="CK14" s="726"/>
      <c r="CL14" s="726"/>
      <c r="CM14" s="726"/>
      <c r="CN14" s="852"/>
      <c r="CO14" s="853"/>
      <c r="CP14" s="853"/>
      <c r="CQ14" s="853"/>
      <c r="CR14" s="853"/>
      <c r="CS14" s="853"/>
      <c r="CT14" s="853"/>
      <c r="CU14" s="853"/>
      <c r="CV14" s="854"/>
    </row>
    <row r="15" spans="1:100" ht="12.75">
      <c r="A15" s="684" t="s">
        <v>401</v>
      </c>
      <c r="B15" s="685"/>
      <c r="C15" s="685"/>
      <c r="D15" s="685"/>
      <c r="E15" s="686" t="s">
        <v>402</v>
      </c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6"/>
      <c r="AH15" s="686"/>
      <c r="AI15" s="686"/>
      <c r="AJ15" s="686"/>
      <c r="AK15" s="687"/>
      <c r="AL15" s="683">
        <f>AL16+AL21+AL22+AL23+AL24</f>
        <v>75.62176000000001</v>
      </c>
      <c r="AM15" s="683"/>
      <c r="AN15" s="683"/>
      <c r="AO15" s="683"/>
      <c r="AP15" s="683"/>
      <c r="AQ15" s="683"/>
      <c r="AR15" s="683"/>
      <c r="AS15" s="683"/>
      <c r="AT15" s="683"/>
      <c r="AU15" s="683">
        <f>AU16+AU21+AU22+AU23+AU24</f>
        <v>103.925935</v>
      </c>
      <c r="AV15" s="683"/>
      <c r="AW15" s="683"/>
      <c r="AX15" s="683"/>
      <c r="AY15" s="683"/>
      <c r="AZ15" s="683"/>
      <c r="BA15" s="683"/>
      <c r="BB15" s="683"/>
      <c r="BC15" s="683"/>
      <c r="BD15" s="683">
        <f>BD16+BD21+BD22+BD23+BD24</f>
        <v>111.744566187</v>
      </c>
      <c r="BE15" s="683"/>
      <c r="BF15" s="683"/>
      <c r="BG15" s="683"/>
      <c r="BH15" s="683"/>
      <c r="BI15" s="683"/>
      <c r="BJ15" s="683"/>
      <c r="BK15" s="683"/>
      <c r="BL15" s="683"/>
      <c r="BM15" s="683">
        <f>BM16+BM21+BM22+BM23+BM24</f>
        <v>115.4162050226</v>
      </c>
      <c r="BN15" s="683"/>
      <c r="BO15" s="683"/>
      <c r="BP15" s="683"/>
      <c r="BQ15" s="683"/>
      <c r="BR15" s="683"/>
      <c r="BS15" s="683"/>
      <c r="BT15" s="683"/>
      <c r="BU15" s="683"/>
      <c r="BV15" s="683">
        <f>BV16+BV21+BV22+BV23+BV24</f>
        <v>140.0926025763</v>
      </c>
      <c r="BW15" s="683"/>
      <c r="BX15" s="683"/>
      <c r="BY15" s="683"/>
      <c r="BZ15" s="683"/>
      <c r="CA15" s="683"/>
      <c r="CB15" s="683"/>
      <c r="CC15" s="683"/>
      <c r="CD15" s="683"/>
      <c r="CE15" s="683">
        <f>CE16+CE21+CE22+CE23+CE24</f>
        <v>156.9742936896</v>
      </c>
      <c r="CF15" s="683"/>
      <c r="CG15" s="683"/>
      <c r="CH15" s="683"/>
      <c r="CI15" s="683"/>
      <c r="CJ15" s="683"/>
      <c r="CK15" s="683"/>
      <c r="CL15" s="683"/>
      <c r="CM15" s="683"/>
      <c r="CN15" s="849">
        <f>CN16+CN21+CN22+CN23+CN24</f>
        <v>135.124704195</v>
      </c>
      <c r="CO15" s="850"/>
      <c r="CP15" s="850"/>
      <c r="CQ15" s="850"/>
      <c r="CR15" s="850"/>
      <c r="CS15" s="850"/>
      <c r="CT15" s="850"/>
      <c r="CU15" s="850"/>
      <c r="CV15" s="851"/>
    </row>
    <row r="16" spans="1:100" ht="12.75">
      <c r="A16" s="719" t="s">
        <v>403</v>
      </c>
      <c r="B16" s="720"/>
      <c r="C16" s="720"/>
      <c r="D16" s="720"/>
      <c r="E16" s="721" t="s">
        <v>404</v>
      </c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2"/>
      <c r="AL16" s="718">
        <f>4.299+0.81127</f>
        <v>5.110270000000001</v>
      </c>
      <c r="AM16" s="718"/>
      <c r="AN16" s="718"/>
      <c r="AO16" s="718"/>
      <c r="AP16" s="718"/>
      <c r="AQ16" s="718"/>
      <c r="AR16" s="718"/>
      <c r="AS16" s="718"/>
      <c r="AT16" s="718"/>
      <c r="AU16" s="723">
        <f>AU18+AU19+AU20</f>
        <v>33.499745</v>
      </c>
      <c r="AV16" s="724"/>
      <c r="AW16" s="724"/>
      <c r="AX16" s="724"/>
      <c r="AY16" s="724"/>
      <c r="AZ16" s="724"/>
      <c r="BA16" s="724"/>
      <c r="BB16" s="724"/>
      <c r="BC16" s="725"/>
      <c r="BD16" s="723">
        <f>BD18+BD19+BD20</f>
        <v>38.186726187</v>
      </c>
      <c r="BE16" s="724"/>
      <c r="BF16" s="724"/>
      <c r="BG16" s="724"/>
      <c r="BH16" s="724"/>
      <c r="BI16" s="724"/>
      <c r="BJ16" s="724"/>
      <c r="BK16" s="724"/>
      <c r="BL16" s="725"/>
      <c r="BM16" s="723">
        <f>BM18+BM19+BM20</f>
        <v>37.9117150226</v>
      </c>
      <c r="BN16" s="724"/>
      <c r="BO16" s="724"/>
      <c r="BP16" s="724"/>
      <c r="BQ16" s="724"/>
      <c r="BR16" s="724"/>
      <c r="BS16" s="724"/>
      <c r="BT16" s="724"/>
      <c r="BU16" s="725"/>
      <c r="BV16" s="723">
        <f>BV18+BV19+BV20</f>
        <v>51.58830257630001</v>
      </c>
      <c r="BW16" s="724"/>
      <c r="BX16" s="724"/>
      <c r="BY16" s="724"/>
      <c r="BZ16" s="724"/>
      <c r="CA16" s="724"/>
      <c r="CB16" s="724"/>
      <c r="CC16" s="724"/>
      <c r="CD16" s="725"/>
      <c r="CE16" s="723">
        <f>CE18+CE19+CE20</f>
        <v>68.5723436896</v>
      </c>
      <c r="CF16" s="724"/>
      <c r="CG16" s="724"/>
      <c r="CH16" s="724"/>
      <c r="CI16" s="724"/>
      <c r="CJ16" s="724"/>
      <c r="CK16" s="724"/>
      <c r="CL16" s="724"/>
      <c r="CM16" s="725"/>
      <c r="CN16" s="723">
        <f>CN18+CN19+CN20</f>
        <v>61.583754195</v>
      </c>
      <c r="CO16" s="724"/>
      <c r="CP16" s="724"/>
      <c r="CQ16" s="724"/>
      <c r="CR16" s="724"/>
      <c r="CS16" s="724"/>
      <c r="CT16" s="724"/>
      <c r="CU16" s="724"/>
      <c r="CV16" s="725"/>
    </row>
    <row r="17" spans="1:100" ht="12.75">
      <c r="A17" s="679"/>
      <c r="B17" s="680"/>
      <c r="C17" s="680"/>
      <c r="D17" s="680"/>
      <c r="E17" s="696" t="s">
        <v>397</v>
      </c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7"/>
      <c r="AL17" s="678"/>
      <c r="AM17" s="678"/>
      <c r="AN17" s="678"/>
      <c r="AO17" s="678"/>
      <c r="AP17" s="678"/>
      <c r="AQ17" s="678"/>
      <c r="AR17" s="678"/>
      <c r="AS17" s="678"/>
      <c r="AT17" s="678"/>
      <c r="AU17" s="678"/>
      <c r="AV17" s="678"/>
      <c r="AW17" s="678"/>
      <c r="AX17" s="678"/>
      <c r="AY17" s="678"/>
      <c r="AZ17" s="678"/>
      <c r="BA17" s="678"/>
      <c r="BB17" s="678"/>
      <c r="BC17" s="678"/>
      <c r="BD17" s="678"/>
      <c r="BE17" s="678"/>
      <c r="BF17" s="678"/>
      <c r="BG17" s="678"/>
      <c r="BH17" s="678"/>
      <c r="BI17" s="678"/>
      <c r="BJ17" s="678"/>
      <c r="BK17" s="678"/>
      <c r="BL17" s="678"/>
      <c r="BM17" s="678"/>
      <c r="BN17" s="678"/>
      <c r="BO17" s="678"/>
      <c r="BP17" s="678"/>
      <c r="BQ17" s="678"/>
      <c r="BR17" s="678"/>
      <c r="BS17" s="678"/>
      <c r="BT17" s="678"/>
      <c r="BU17" s="678"/>
      <c r="BV17" s="678"/>
      <c r="BW17" s="678"/>
      <c r="BX17" s="678"/>
      <c r="BY17" s="678"/>
      <c r="BZ17" s="678"/>
      <c r="CA17" s="678"/>
      <c r="CB17" s="678"/>
      <c r="CC17" s="678"/>
      <c r="CD17" s="678"/>
      <c r="CE17" s="678"/>
      <c r="CF17" s="678"/>
      <c r="CG17" s="678"/>
      <c r="CH17" s="678"/>
      <c r="CI17" s="678"/>
      <c r="CJ17" s="678"/>
      <c r="CK17" s="678"/>
      <c r="CL17" s="678"/>
      <c r="CM17" s="678"/>
      <c r="CN17" s="698"/>
      <c r="CO17" s="699"/>
      <c r="CP17" s="699"/>
      <c r="CQ17" s="699"/>
      <c r="CR17" s="699"/>
      <c r="CS17" s="699"/>
      <c r="CT17" s="699"/>
      <c r="CU17" s="699"/>
      <c r="CV17" s="700"/>
    </row>
    <row r="18" spans="1:100" ht="12.75">
      <c r="A18" s="679" t="s">
        <v>15</v>
      </c>
      <c r="B18" s="680"/>
      <c r="C18" s="680"/>
      <c r="D18" s="680"/>
      <c r="E18" s="696" t="s">
        <v>405</v>
      </c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7"/>
      <c r="AL18" s="678">
        <v>0</v>
      </c>
      <c r="AM18" s="678"/>
      <c r="AN18" s="678"/>
      <c r="AO18" s="678"/>
      <c r="AP18" s="678"/>
      <c r="AQ18" s="678"/>
      <c r="AR18" s="678"/>
      <c r="AS18" s="678"/>
      <c r="AT18" s="678"/>
      <c r="AU18" s="678">
        <v>0</v>
      </c>
      <c r="AV18" s="678"/>
      <c r="AW18" s="678"/>
      <c r="AX18" s="678"/>
      <c r="AY18" s="678"/>
      <c r="AZ18" s="678"/>
      <c r="BA18" s="678"/>
      <c r="BB18" s="678"/>
      <c r="BC18" s="678"/>
      <c r="BD18" s="678">
        <v>0</v>
      </c>
      <c r="BE18" s="678"/>
      <c r="BF18" s="678"/>
      <c r="BG18" s="678"/>
      <c r="BH18" s="678"/>
      <c r="BI18" s="678"/>
      <c r="BJ18" s="678"/>
      <c r="BK18" s="678"/>
      <c r="BL18" s="678"/>
      <c r="BM18" s="678">
        <v>0</v>
      </c>
      <c r="BN18" s="678"/>
      <c r="BO18" s="678"/>
      <c r="BP18" s="678"/>
      <c r="BQ18" s="678"/>
      <c r="BR18" s="678"/>
      <c r="BS18" s="678"/>
      <c r="BT18" s="678"/>
      <c r="BU18" s="678"/>
      <c r="BV18" s="678">
        <v>0</v>
      </c>
      <c r="BW18" s="678"/>
      <c r="BX18" s="678"/>
      <c r="BY18" s="678"/>
      <c r="BZ18" s="678"/>
      <c r="CA18" s="678"/>
      <c r="CB18" s="678"/>
      <c r="CC18" s="678"/>
      <c r="CD18" s="678"/>
      <c r="CE18" s="678">
        <v>0</v>
      </c>
      <c r="CF18" s="678"/>
      <c r="CG18" s="678"/>
      <c r="CH18" s="678"/>
      <c r="CI18" s="678"/>
      <c r="CJ18" s="678"/>
      <c r="CK18" s="678"/>
      <c r="CL18" s="678"/>
      <c r="CM18" s="678"/>
      <c r="CN18" s="698">
        <v>0</v>
      </c>
      <c r="CO18" s="699"/>
      <c r="CP18" s="699"/>
      <c r="CQ18" s="699"/>
      <c r="CR18" s="699"/>
      <c r="CS18" s="699"/>
      <c r="CT18" s="699"/>
      <c r="CU18" s="699"/>
      <c r="CV18" s="700"/>
    </row>
    <row r="19" spans="1:100" ht="12.75">
      <c r="A19" s="679" t="s">
        <v>16</v>
      </c>
      <c r="B19" s="680"/>
      <c r="C19" s="680"/>
      <c r="D19" s="680"/>
      <c r="E19" s="696" t="s">
        <v>406</v>
      </c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7"/>
      <c r="AL19" s="678">
        <v>4.299</v>
      </c>
      <c r="AM19" s="678"/>
      <c r="AN19" s="678"/>
      <c r="AO19" s="678"/>
      <c r="AP19" s="678"/>
      <c r="AQ19" s="678"/>
      <c r="AR19" s="678"/>
      <c r="AS19" s="678"/>
      <c r="AT19" s="678"/>
      <c r="AU19" s="678">
        <v>1.40477</v>
      </c>
      <c r="AV19" s="678"/>
      <c r="AW19" s="678"/>
      <c r="AX19" s="678"/>
      <c r="AY19" s="678"/>
      <c r="AZ19" s="678"/>
      <c r="BA19" s="678"/>
      <c r="BB19" s="678"/>
      <c r="BC19" s="678"/>
      <c r="BD19" s="678">
        <v>4.299</v>
      </c>
      <c r="BE19" s="678"/>
      <c r="BF19" s="678"/>
      <c r="BG19" s="678"/>
      <c r="BH19" s="678"/>
      <c r="BI19" s="678"/>
      <c r="BJ19" s="678"/>
      <c r="BK19" s="678"/>
      <c r="BL19" s="678"/>
      <c r="BM19" s="678">
        <v>4.55234</v>
      </c>
      <c r="BN19" s="678"/>
      <c r="BO19" s="678"/>
      <c r="BP19" s="678"/>
      <c r="BQ19" s="678"/>
      <c r="BR19" s="678"/>
      <c r="BS19" s="678"/>
      <c r="BT19" s="678"/>
      <c r="BU19" s="678"/>
      <c r="BV19" s="678">
        <v>4.62431</v>
      </c>
      <c r="BW19" s="678"/>
      <c r="BX19" s="678"/>
      <c r="BY19" s="678"/>
      <c r="BZ19" s="678"/>
      <c r="CA19" s="678"/>
      <c r="CB19" s="678"/>
      <c r="CC19" s="678"/>
      <c r="CD19" s="678"/>
      <c r="CE19" s="678">
        <v>4.70033</v>
      </c>
      <c r="CF19" s="678"/>
      <c r="CG19" s="678"/>
      <c r="CH19" s="678"/>
      <c r="CI19" s="678"/>
      <c r="CJ19" s="678"/>
      <c r="CK19" s="678"/>
      <c r="CL19" s="678"/>
      <c r="CM19" s="678"/>
      <c r="CN19" s="698">
        <v>4.76906</v>
      </c>
      <c r="CO19" s="699"/>
      <c r="CP19" s="699"/>
      <c r="CQ19" s="699"/>
      <c r="CR19" s="699"/>
      <c r="CS19" s="699"/>
      <c r="CT19" s="699"/>
      <c r="CU19" s="699"/>
      <c r="CV19" s="700"/>
    </row>
    <row r="20" spans="1:100" ht="12.75">
      <c r="A20" s="679" t="s">
        <v>17</v>
      </c>
      <c r="B20" s="680"/>
      <c r="C20" s="680"/>
      <c r="D20" s="680"/>
      <c r="E20" s="696" t="s">
        <v>407</v>
      </c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7"/>
      <c r="AL20" s="678">
        <v>0</v>
      </c>
      <c r="AM20" s="678"/>
      <c r="AN20" s="678"/>
      <c r="AO20" s="678"/>
      <c r="AP20" s="678"/>
      <c r="AQ20" s="678"/>
      <c r="AR20" s="678"/>
      <c r="AS20" s="678"/>
      <c r="AT20" s="678"/>
      <c r="AU20" s="855">
        <f>19.4515*1.65</f>
        <v>32.094975</v>
      </c>
      <c r="AV20" s="855"/>
      <c r="AW20" s="855"/>
      <c r="AX20" s="855"/>
      <c r="AY20" s="855"/>
      <c r="AZ20" s="855"/>
      <c r="BA20" s="855"/>
      <c r="BB20" s="855"/>
      <c r="BC20" s="855"/>
      <c r="BD20" s="855">
        <f>17.51865*1.93438</f>
        <v>33.887726187</v>
      </c>
      <c r="BE20" s="855"/>
      <c r="BF20" s="855"/>
      <c r="BG20" s="855"/>
      <c r="BH20" s="855"/>
      <c r="BI20" s="855"/>
      <c r="BJ20" s="855"/>
      <c r="BK20" s="855"/>
      <c r="BL20" s="855"/>
      <c r="BM20" s="855">
        <f>16.56259*2.01414</f>
        <v>33.3593750226</v>
      </c>
      <c r="BN20" s="855"/>
      <c r="BO20" s="855"/>
      <c r="BP20" s="855"/>
      <c r="BQ20" s="855"/>
      <c r="BR20" s="855"/>
      <c r="BS20" s="855"/>
      <c r="BT20" s="855"/>
      <c r="BU20" s="855"/>
      <c r="BV20" s="855">
        <f>22.30401*2.10563</f>
        <v>46.96399257630001</v>
      </c>
      <c r="BW20" s="855"/>
      <c r="BX20" s="855"/>
      <c r="BY20" s="855"/>
      <c r="BZ20" s="855"/>
      <c r="CA20" s="855"/>
      <c r="CB20" s="855"/>
      <c r="CC20" s="855"/>
      <c r="CD20" s="855"/>
      <c r="CE20" s="856">
        <f>22.35914*2.85664</f>
        <v>63.8720136896</v>
      </c>
      <c r="CF20" s="857"/>
      <c r="CG20" s="857"/>
      <c r="CH20" s="857"/>
      <c r="CI20" s="857"/>
      <c r="CJ20" s="857"/>
      <c r="CK20" s="857"/>
      <c r="CL20" s="857"/>
      <c r="CM20" s="858"/>
      <c r="CN20" s="859">
        <f>22.1935*2.55997</f>
        <v>56.814694194999994</v>
      </c>
      <c r="CO20" s="860"/>
      <c r="CP20" s="860"/>
      <c r="CQ20" s="860"/>
      <c r="CR20" s="860"/>
      <c r="CS20" s="860"/>
      <c r="CT20" s="860"/>
      <c r="CU20" s="860"/>
      <c r="CV20" s="861"/>
    </row>
    <row r="21" spans="1:100" ht="12.75">
      <c r="A21" s="719" t="s">
        <v>20</v>
      </c>
      <c r="B21" s="720"/>
      <c r="C21" s="720"/>
      <c r="D21" s="720"/>
      <c r="E21" s="721" t="s">
        <v>408</v>
      </c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2"/>
      <c r="AL21" s="718">
        <f>28.03283+8.46592</f>
        <v>36.49875</v>
      </c>
      <c r="AM21" s="718"/>
      <c r="AN21" s="718"/>
      <c r="AO21" s="718"/>
      <c r="AP21" s="718"/>
      <c r="AQ21" s="718"/>
      <c r="AR21" s="718"/>
      <c r="AS21" s="718"/>
      <c r="AT21" s="718"/>
      <c r="AU21" s="718">
        <f>22.12683+6.63805</f>
        <v>28.76488</v>
      </c>
      <c r="AV21" s="718"/>
      <c r="AW21" s="718"/>
      <c r="AX21" s="718"/>
      <c r="AY21" s="718"/>
      <c r="AZ21" s="718"/>
      <c r="BA21" s="718"/>
      <c r="BB21" s="718"/>
      <c r="BC21" s="718"/>
      <c r="BD21" s="718">
        <f>28.03283+8.46592</f>
        <v>36.49875</v>
      </c>
      <c r="BE21" s="718"/>
      <c r="BF21" s="718"/>
      <c r="BG21" s="718"/>
      <c r="BH21" s="718"/>
      <c r="BI21" s="718"/>
      <c r="BJ21" s="718"/>
      <c r="BK21" s="718"/>
      <c r="BL21" s="718"/>
      <c r="BM21" s="718">
        <f>29.68483+8.96482</f>
        <v>38.64965</v>
      </c>
      <c r="BN21" s="718"/>
      <c r="BO21" s="718"/>
      <c r="BP21" s="718"/>
      <c r="BQ21" s="718"/>
      <c r="BR21" s="718"/>
      <c r="BS21" s="718"/>
      <c r="BT21" s="718"/>
      <c r="BU21" s="718"/>
      <c r="BV21" s="718">
        <f>30.15412+9.10654</f>
        <v>39.26066</v>
      </c>
      <c r="BW21" s="718"/>
      <c r="BX21" s="718"/>
      <c r="BY21" s="718"/>
      <c r="BZ21" s="718"/>
      <c r="CA21" s="718"/>
      <c r="CB21" s="718"/>
      <c r="CC21" s="718"/>
      <c r="CD21" s="718"/>
      <c r="CE21" s="718">
        <f>30.64984+9.25625</f>
        <v>39.90609</v>
      </c>
      <c r="CF21" s="718"/>
      <c r="CG21" s="718"/>
      <c r="CH21" s="718"/>
      <c r="CI21" s="718"/>
      <c r="CJ21" s="718"/>
      <c r="CK21" s="718"/>
      <c r="CL21" s="718"/>
      <c r="CM21" s="718"/>
      <c r="CN21" s="723">
        <f>31.09797+9.39159</f>
        <v>40.48956</v>
      </c>
      <c r="CO21" s="724"/>
      <c r="CP21" s="724"/>
      <c r="CQ21" s="724"/>
      <c r="CR21" s="724"/>
      <c r="CS21" s="724"/>
      <c r="CT21" s="724"/>
      <c r="CU21" s="724"/>
      <c r="CV21" s="725"/>
    </row>
    <row r="22" spans="1:100" ht="12.75">
      <c r="A22" s="719" t="s">
        <v>409</v>
      </c>
      <c r="B22" s="720"/>
      <c r="C22" s="720"/>
      <c r="D22" s="720"/>
      <c r="E22" s="721" t="s">
        <v>410</v>
      </c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2"/>
      <c r="AL22" s="718">
        <v>5.9812</v>
      </c>
      <c r="AM22" s="718"/>
      <c r="AN22" s="718"/>
      <c r="AO22" s="718"/>
      <c r="AP22" s="718"/>
      <c r="AQ22" s="718"/>
      <c r="AR22" s="718"/>
      <c r="AS22" s="718"/>
      <c r="AT22" s="718"/>
      <c r="AU22" s="718">
        <v>1.52125</v>
      </c>
      <c r="AV22" s="718"/>
      <c r="AW22" s="718"/>
      <c r="AX22" s="718"/>
      <c r="AY22" s="718"/>
      <c r="AZ22" s="718"/>
      <c r="BA22" s="718"/>
      <c r="BB22" s="718"/>
      <c r="BC22" s="718"/>
      <c r="BD22" s="718">
        <f>5.9812</f>
        <v>5.9812</v>
      </c>
      <c r="BE22" s="718"/>
      <c r="BF22" s="718"/>
      <c r="BG22" s="718"/>
      <c r="BH22" s="718"/>
      <c r="BI22" s="718"/>
      <c r="BJ22" s="718"/>
      <c r="BK22" s="718"/>
      <c r="BL22" s="718"/>
      <c r="BM22" s="718">
        <f>6.141</f>
        <v>6.141</v>
      </c>
      <c r="BN22" s="718"/>
      <c r="BO22" s="718"/>
      <c r="BP22" s="718"/>
      <c r="BQ22" s="718"/>
      <c r="BR22" s="718"/>
      <c r="BS22" s="718"/>
      <c r="BT22" s="718"/>
      <c r="BU22" s="718"/>
      <c r="BV22" s="718">
        <f>9.49179</f>
        <v>9.49179</v>
      </c>
      <c r="BW22" s="718"/>
      <c r="BX22" s="718"/>
      <c r="BY22" s="718"/>
      <c r="BZ22" s="718"/>
      <c r="CA22" s="718"/>
      <c r="CB22" s="718"/>
      <c r="CC22" s="718"/>
      <c r="CD22" s="718"/>
      <c r="CE22" s="718">
        <v>8.2003</v>
      </c>
      <c r="CF22" s="718"/>
      <c r="CG22" s="718"/>
      <c r="CH22" s="718"/>
      <c r="CI22" s="718"/>
      <c r="CJ22" s="718"/>
      <c r="CK22" s="718"/>
      <c r="CL22" s="718"/>
      <c r="CM22" s="718"/>
      <c r="CN22" s="723">
        <v>8.59938</v>
      </c>
      <c r="CO22" s="724"/>
      <c r="CP22" s="724"/>
      <c r="CQ22" s="724"/>
      <c r="CR22" s="724"/>
      <c r="CS22" s="724"/>
      <c r="CT22" s="724"/>
      <c r="CU22" s="724"/>
      <c r="CV22" s="725"/>
    </row>
    <row r="23" spans="1:100" ht="12.75">
      <c r="A23" s="719" t="s">
        <v>411</v>
      </c>
      <c r="B23" s="720"/>
      <c r="C23" s="720"/>
      <c r="D23" s="720"/>
      <c r="E23" s="721" t="s">
        <v>412</v>
      </c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2"/>
      <c r="AL23" s="718">
        <v>0.1244</v>
      </c>
      <c r="AM23" s="718"/>
      <c r="AN23" s="718"/>
      <c r="AO23" s="718"/>
      <c r="AP23" s="718"/>
      <c r="AQ23" s="718"/>
      <c r="AR23" s="718"/>
      <c r="AS23" s="718"/>
      <c r="AT23" s="718"/>
      <c r="AU23" s="718">
        <v>0.01686</v>
      </c>
      <c r="AV23" s="718"/>
      <c r="AW23" s="718"/>
      <c r="AX23" s="718"/>
      <c r="AY23" s="718"/>
      <c r="AZ23" s="718"/>
      <c r="BA23" s="718"/>
      <c r="BB23" s="718"/>
      <c r="BC23" s="718"/>
      <c r="BD23" s="718">
        <v>0.01686</v>
      </c>
      <c r="BE23" s="718"/>
      <c r="BF23" s="718"/>
      <c r="BG23" s="718"/>
      <c r="BH23" s="718"/>
      <c r="BI23" s="718"/>
      <c r="BJ23" s="718"/>
      <c r="BK23" s="718"/>
      <c r="BL23" s="718"/>
      <c r="BM23" s="718">
        <v>0.01686</v>
      </c>
      <c r="BN23" s="718"/>
      <c r="BO23" s="718"/>
      <c r="BP23" s="718"/>
      <c r="BQ23" s="718"/>
      <c r="BR23" s="718"/>
      <c r="BS23" s="718"/>
      <c r="BT23" s="718"/>
      <c r="BU23" s="718"/>
      <c r="BV23" s="718">
        <v>2.8496</v>
      </c>
      <c r="BW23" s="718"/>
      <c r="BX23" s="718"/>
      <c r="BY23" s="718"/>
      <c r="BZ23" s="718"/>
      <c r="CA23" s="718"/>
      <c r="CB23" s="718"/>
      <c r="CC23" s="718"/>
      <c r="CD23" s="718"/>
      <c r="CE23" s="718">
        <v>2.8496</v>
      </c>
      <c r="CF23" s="718"/>
      <c r="CG23" s="718"/>
      <c r="CH23" s="718"/>
      <c r="CI23" s="718"/>
      <c r="CJ23" s="718"/>
      <c r="CK23" s="718"/>
      <c r="CL23" s="718"/>
      <c r="CM23" s="718"/>
      <c r="CN23" s="723">
        <v>2.62778</v>
      </c>
      <c r="CO23" s="724"/>
      <c r="CP23" s="724"/>
      <c r="CQ23" s="724"/>
      <c r="CR23" s="724"/>
      <c r="CS23" s="724"/>
      <c r="CT23" s="724"/>
      <c r="CU23" s="724"/>
      <c r="CV23" s="725"/>
    </row>
    <row r="24" spans="1:100" ht="12.75">
      <c r="A24" s="719" t="s">
        <v>413</v>
      </c>
      <c r="B24" s="720"/>
      <c r="C24" s="720"/>
      <c r="D24" s="720"/>
      <c r="E24" s="721" t="s">
        <v>414</v>
      </c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2"/>
      <c r="AL24" s="718">
        <f>27.49468+0.315+0.09746</f>
        <v>27.907140000000002</v>
      </c>
      <c r="AM24" s="718"/>
      <c r="AN24" s="718"/>
      <c r="AO24" s="718"/>
      <c r="AP24" s="718"/>
      <c r="AQ24" s="718"/>
      <c r="AR24" s="718"/>
      <c r="AS24" s="718"/>
      <c r="AT24" s="718"/>
      <c r="AU24" s="718">
        <f>4.69173+23.36116+2.01031+0.06+10</f>
        <v>40.1232</v>
      </c>
      <c r="AV24" s="718"/>
      <c r="AW24" s="718"/>
      <c r="AX24" s="718"/>
      <c r="AY24" s="718"/>
      <c r="AZ24" s="718"/>
      <c r="BA24" s="718"/>
      <c r="BB24" s="718"/>
      <c r="BC24" s="718"/>
      <c r="BD24" s="718">
        <f>0.81127+0.09746+27.49468+2.34262+0.315</f>
        <v>31.06103</v>
      </c>
      <c r="BE24" s="718"/>
      <c r="BF24" s="718"/>
      <c r="BG24" s="718"/>
      <c r="BH24" s="718"/>
      <c r="BI24" s="718"/>
      <c r="BJ24" s="718"/>
      <c r="BK24" s="718"/>
      <c r="BL24" s="718"/>
      <c r="BM24" s="718">
        <f>0.85908+0.1032+29.11496+2.48067+0.13907</f>
        <v>32.696979999999996</v>
      </c>
      <c r="BN24" s="718"/>
      <c r="BO24" s="718"/>
      <c r="BP24" s="718"/>
      <c r="BQ24" s="718"/>
      <c r="BR24" s="718"/>
      <c r="BS24" s="718"/>
      <c r="BT24" s="718"/>
      <c r="BU24" s="718"/>
      <c r="BV24" s="718">
        <f>0.87266+0.10483+29.57524+2.51989+0.05928+3.77035</f>
        <v>36.90225</v>
      </c>
      <c r="BW24" s="718"/>
      <c r="BX24" s="718"/>
      <c r="BY24" s="718"/>
      <c r="BZ24" s="718"/>
      <c r="CA24" s="718"/>
      <c r="CB24" s="718"/>
      <c r="CC24" s="718"/>
      <c r="CD24" s="718"/>
      <c r="CE24" s="718">
        <f>0.88701+0.10656+30.06145+2.56131+0.05928+3.77035</f>
        <v>37.44596</v>
      </c>
      <c r="CF24" s="718"/>
      <c r="CG24" s="718"/>
      <c r="CH24" s="718"/>
      <c r="CI24" s="718"/>
      <c r="CJ24" s="718"/>
      <c r="CK24" s="718"/>
      <c r="CL24" s="718"/>
      <c r="CM24" s="718"/>
      <c r="CN24" s="723">
        <f>0.89997+0.10812+30.50098+2.59876+0.05434-2.3102-3.51028-6.51746</f>
        <v>21.82423</v>
      </c>
      <c r="CO24" s="724"/>
      <c r="CP24" s="724"/>
      <c r="CQ24" s="724"/>
      <c r="CR24" s="724"/>
      <c r="CS24" s="724"/>
      <c r="CT24" s="724"/>
      <c r="CU24" s="724"/>
      <c r="CV24" s="725"/>
    </row>
    <row r="25" spans="1:100" ht="12.75">
      <c r="A25" s="679"/>
      <c r="B25" s="680"/>
      <c r="C25" s="680"/>
      <c r="D25" s="680"/>
      <c r="E25" s="696" t="s">
        <v>397</v>
      </c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7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8"/>
      <c r="AZ25" s="678"/>
      <c r="BA25" s="678"/>
      <c r="BB25" s="678"/>
      <c r="BC25" s="678"/>
      <c r="BD25" s="678"/>
      <c r="BE25" s="678"/>
      <c r="BF25" s="678"/>
      <c r="BG25" s="678"/>
      <c r="BH25" s="678"/>
      <c r="BI25" s="678"/>
      <c r="BJ25" s="678"/>
      <c r="BK25" s="678"/>
      <c r="BL25" s="678"/>
      <c r="BM25" s="678"/>
      <c r="BN25" s="678"/>
      <c r="BO25" s="678"/>
      <c r="BP25" s="678"/>
      <c r="BQ25" s="678"/>
      <c r="BR25" s="678"/>
      <c r="BS25" s="678"/>
      <c r="BT25" s="678"/>
      <c r="BU25" s="678"/>
      <c r="BV25" s="678"/>
      <c r="BW25" s="678"/>
      <c r="BX25" s="678"/>
      <c r="BY25" s="678"/>
      <c r="BZ25" s="678"/>
      <c r="CA25" s="678"/>
      <c r="CB25" s="678"/>
      <c r="CC25" s="678"/>
      <c r="CD25" s="678"/>
      <c r="CE25" s="678"/>
      <c r="CF25" s="678"/>
      <c r="CG25" s="678"/>
      <c r="CH25" s="678"/>
      <c r="CI25" s="678"/>
      <c r="CJ25" s="678"/>
      <c r="CK25" s="678"/>
      <c r="CL25" s="678"/>
      <c r="CM25" s="678"/>
      <c r="CN25" s="698"/>
      <c r="CO25" s="699"/>
      <c r="CP25" s="699"/>
      <c r="CQ25" s="699"/>
      <c r="CR25" s="699"/>
      <c r="CS25" s="699"/>
      <c r="CT25" s="699"/>
      <c r="CU25" s="699"/>
      <c r="CV25" s="700"/>
    </row>
    <row r="26" spans="1:100" ht="12.75">
      <c r="A26" s="679" t="s">
        <v>415</v>
      </c>
      <c r="B26" s="680"/>
      <c r="C26" s="680"/>
      <c r="D26" s="680"/>
      <c r="E26" s="696" t="s">
        <v>416</v>
      </c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7"/>
      <c r="AL26" s="678">
        <v>3</v>
      </c>
      <c r="AM26" s="678"/>
      <c r="AN26" s="678"/>
      <c r="AO26" s="678"/>
      <c r="AP26" s="678"/>
      <c r="AQ26" s="678"/>
      <c r="AR26" s="678"/>
      <c r="AS26" s="678"/>
      <c r="AT26" s="678"/>
      <c r="AU26" s="678">
        <v>0</v>
      </c>
      <c r="AV26" s="678"/>
      <c r="AW26" s="678"/>
      <c r="AX26" s="678"/>
      <c r="AY26" s="678"/>
      <c r="AZ26" s="678"/>
      <c r="BA26" s="678"/>
      <c r="BB26" s="678"/>
      <c r="BC26" s="678"/>
      <c r="BD26" s="678">
        <v>0</v>
      </c>
      <c r="BE26" s="678"/>
      <c r="BF26" s="678"/>
      <c r="BG26" s="678"/>
      <c r="BH26" s="678"/>
      <c r="BI26" s="678"/>
      <c r="BJ26" s="678"/>
      <c r="BK26" s="678"/>
      <c r="BL26" s="678"/>
      <c r="BM26" s="678">
        <v>0</v>
      </c>
      <c r="BN26" s="678"/>
      <c r="BO26" s="678"/>
      <c r="BP26" s="678"/>
      <c r="BQ26" s="678"/>
      <c r="BR26" s="678"/>
      <c r="BS26" s="678"/>
      <c r="BT26" s="678"/>
      <c r="BU26" s="678"/>
      <c r="BV26" s="678">
        <v>0</v>
      </c>
      <c r="BW26" s="678"/>
      <c r="BX26" s="678"/>
      <c r="BY26" s="678"/>
      <c r="BZ26" s="678"/>
      <c r="CA26" s="678"/>
      <c r="CB26" s="678"/>
      <c r="CC26" s="678"/>
      <c r="CD26" s="678"/>
      <c r="CE26" s="678">
        <v>0</v>
      </c>
      <c r="CF26" s="678"/>
      <c r="CG26" s="678"/>
      <c r="CH26" s="678"/>
      <c r="CI26" s="678"/>
      <c r="CJ26" s="678"/>
      <c r="CK26" s="678"/>
      <c r="CL26" s="678"/>
      <c r="CM26" s="678"/>
      <c r="CN26" s="698">
        <v>0</v>
      </c>
      <c r="CO26" s="699"/>
      <c r="CP26" s="699"/>
      <c r="CQ26" s="699"/>
      <c r="CR26" s="699"/>
      <c r="CS26" s="699"/>
      <c r="CT26" s="699"/>
      <c r="CU26" s="699"/>
      <c r="CV26" s="700"/>
    </row>
    <row r="27" spans="1:100" ht="12.75">
      <c r="A27" s="679" t="s">
        <v>417</v>
      </c>
      <c r="B27" s="680"/>
      <c r="C27" s="680"/>
      <c r="D27" s="680"/>
      <c r="E27" s="696" t="s">
        <v>418</v>
      </c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7"/>
      <c r="AL27" s="678">
        <v>0.315</v>
      </c>
      <c r="AM27" s="678"/>
      <c r="AN27" s="678"/>
      <c r="AO27" s="678"/>
      <c r="AP27" s="678"/>
      <c r="AQ27" s="678"/>
      <c r="AR27" s="678"/>
      <c r="AS27" s="678"/>
      <c r="AT27" s="678"/>
      <c r="AU27" s="678">
        <f>0.06</f>
        <v>0.06</v>
      </c>
      <c r="AV27" s="678"/>
      <c r="AW27" s="678"/>
      <c r="AX27" s="678"/>
      <c r="AY27" s="678"/>
      <c r="AZ27" s="678"/>
      <c r="BA27" s="678"/>
      <c r="BB27" s="678"/>
      <c r="BC27" s="678"/>
      <c r="BD27" s="678">
        <f>0.315</f>
        <v>0.315</v>
      </c>
      <c r="BE27" s="678"/>
      <c r="BF27" s="678"/>
      <c r="BG27" s="678"/>
      <c r="BH27" s="678"/>
      <c r="BI27" s="678"/>
      <c r="BJ27" s="678"/>
      <c r="BK27" s="678"/>
      <c r="BL27" s="678"/>
      <c r="BM27" s="678">
        <f>0.13907</f>
        <v>0.13907</v>
      </c>
      <c r="BN27" s="678"/>
      <c r="BO27" s="678"/>
      <c r="BP27" s="678"/>
      <c r="BQ27" s="678"/>
      <c r="BR27" s="678"/>
      <c r="BS27" s="678"/>
      <c r="BT27" s="678"/>
      <c r="BU27" s="678"/>
      <c r="BV27" s="678">
        <v>0.05928</v>
      </c>
      <c r="BW27" s="678"/>
      <c r="BX27" s="678"/>
      <c r="BY27" s="678"/>
      <c r="BZ27" s="678"/>
      <c r="CA27" s="678"/>
      <c r="CB27" s="678"/>
      <c r="CC27" s="678"/>
      <c r="CD27" s="678"/>
      <c r="CE27" s="678">
        <v>0.05928</v>
      </c>
      <c r="CF27" s="678"/>
      <c r="CG27" s="678"/>
      <c r="CH27" s="678"/>
      <c r="CI27" s="678"/>
      <c r="CJ27" s="678"/>
      <c r="CK27" s="678"/>
      <c r="CL27" s="678"/>
      <c r="CM27" s="678"/>
      <c r="CN27" s="698">
        <v>0.05434</v>
      </c>
      <c r="CO27" s="699"/>
      <c r="CP27" s="699"/>
      <c r="CQ27" s="699"/>
      <c r="CR27" s="699"/>
      <c r="CS27" s="699"/>
      <c r="CT27" s="699"/>
      <c r="CU27" s="699"/>
      <c r="CV27" s="700"/>
    </row>
    <row r="28" spans="1:100" ht="13.5" thickBot="1">
      <c r="A28" s="717" t="s">
        <v>419</v>
      </c>
      <c r="B28" s="693"/>
      <c r="C28" s="693"/>
      <c r="D28" s="693"/>
      <c r="E28" s="694" t="s">
        <v>420</v>
      </c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4"/>
      <c r="AJ28" s="694"/>
      <c r="AK28" s="695"/>
      <c r="AL28" s="677"/>
      <c r="AM28" s="677"/>
      <c r="AN28" s="677"/>
      <c r="AO28" s="677"/>
      <c r="AP28" s="677"/>
      <c r="AQ28" s="677"/>
      <c r="AR28" s="677"/>
      <c r="AS28" s="677"/>
      <c r="AT28" s="677"/>
      <c r="AU28" s="677">
        <v>0</v>
      </c>
      <c r="AV28" s="677"/>
      <c r="AW28" s="677"/>
      <c r="AX28" s="677"/>
      <c r="AY28" s="677"/>
      <c r="AZ28" s="677"/>
      <c r="BA28" s="677"/>
      <c r="BB28" s="677"/>
      <c r="BC28" s="677"/>
      <c r="BD28" s="677">
        <v>0</v>
      </c>
      <c r="BE28" s="677"/>
      <c r="BF28" s="677"/>
      <c r="BG28" s="677"/>
      <c r="BH28" s="677"/>
      <c r="BI28" s="677"/>
      <c r="BJ28" s="677"/>
      <c r="BK28" s="677"/>
      <c r="BL28" s="677"/>
      <c r="BM28" s="677">
        <v>0</v>
      </c>
      <c r="BN28" s="677"/>
      <c r="BO28" s="677"/>
      <c r="BP28" s="677"/>
      <c r="BQ28" s="677"/>
      <c r="BR28" s="677"/>
      <c r="BS28" s="677"/>
      <c r="BT28" s="677"/>
      <c r="BU28" s="677"/>
      <c r="BV28" s="677">
        <v>0</v>
      </c>
      <c r="BW28" s="677"/>
      <c r="BX28" s="677"/>
      <c r="BY28" s="677"/>
      <c r="BZ28" s="677"/>
      <c r="CA28" s="677"/>
      <c r="CB28" s="677"/>
      <c r="CC28" s="677"/>
      <c r="CD28" s="677"/>
      <c r="CE28" s="677"/>
      <c r="CF28" s="677"/>
      <c r="CG28" s="677"/>
      <c r="CH28" s="677"/>
      <c r="CI28" s="677"/>
      <c r="CJ28" s="677"/>
      <c r="CK28" s="677"/>
      <c r="CL28" s="677"/>
      <c r="CM28" s="677"/>
      <c r="CN28" s="852">
        <v>0</v>
      </c>
      <c r="CO28" s="853"/>
      <c r="CP28" s="853"/>
      <c r="CQ28" s="853"/>
      <c r="CR28" s="853"/>
      <c r="CS28" s="853"/>
      <c r="CT28" s="853"/>
      <c r="CU28" s="853"/>
      <c r="CV28" s="854"/>
    </row>
    <row r="29" spans="1:100" ht="13.5" thickBot="1">
      <c r="A29" s="688" t="s">
        <v>421</v>
      </c>
      <c r="B29" s="689"/>
      <c r="C29" s="689"/>
      <c r="D29" s="689"/>
      <c r="E29" s="690" t="s">
        <v>422</v>
      </c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/>
      <c r="AG29" s="690"/>
      <c r="AH29" s="690"/>
      <c r="AI29" s="690"/>
      <c r="AJ29" s="690"/>
      <c r="AK29" s="691"/>
      <c r="AL29" s="668">
        <f>AL10-AL15</f>
        <v>7.928269999999998</v>
      </c>
      <c r="AM29" s="668"/>
      <c r="AN29" s="668"/>
      <c r="AO29" s="668"/>
      <c r="AP29" s="668"/>
      <c r="AQ29" s="668"/>
      <c r="AR29" s="668"/>
      <c r="AS29" s="668"/>
      <c r="AT29" s="668"/>
      <c r="AU29" s="668">
        <f>AU10-AU15</f>
        <v>6.387045000000015</v>
      </c>
      <c r="AV29" s="668"/>
      <c r="AW29" s="668"/>
      <c r="AX29" s="668"/>
      <c r="AY29" s="668"/>
      <c r="AZ29" s="668"/>
      <c r="BA29" s="668"/>
      <c r="BB29" s="668"/>
      <c r="BC29" s="668"/>
      <c r="BD29" s="668">
        <f>BD10-BD15</f>
        <v>5.6933438129999985</v>
      </c>
      <c r="BE29" s="668"/>
      <c r="BF29" s="668"/>
      <c r="BG29" s="668"/>
      <c r="BH29" s="668"/>
      <c r="BI29" s="668"/>
      <c r="BJ29" s="668"/>
      <c r="BK29" s="668"/>
      <c r="BL29" s="668"/>
      <c r="BM29" s="668">
        <f>BM10-BM15</f>
        <v>5.727814977400001</v>
      </c>
      <c r="BN29" s="668"/>
      <c r="BO29" s="668"/>
      <c r="BP29" s="668"/>
      <c r="BQ29" s="668"/>
      <c r="BR29" s="668"/>
      <c r="BS29" s="668"/>
      <c r="BT29" s="668"/>
      <c r="BU29" s="668"/>
      <c r="BV29" s="668">
        <f>BV10-BV15</f>
        <v>3.0355474236999953</v>
      </c>
      <c r="BW29" s="668"/>
      <c r="BX29" s="668"/>
      <c r="BY29" s="668"/>
      <c r="BZ29" s="668"/>
      <c r="CA29" s="668"/>
      <c r="CB29" s="668"/>
      <c r="CC29" s="668"/>
      <c r="CD29" s="668"/>
      <c r="CE29" s="668">
        <f>CE10-CE15</f>
        <v>3.4065663104000237</v>
      </c>
      <c r="CF29" s="668"/>
      <c r="CG29" s="668"/>
      <c r="CH29" s="668"/>
      <c r="CI29" s="668"/>
      <c r="CJ29" s="668"/>
      <c r="CK29" s="668"/>
      <c r="CL29" s="668"/>
      <c r="CM29" s="668"/>
      <c r="CN29" s="674">
        <f>CN10-CN15</f>
        <v>18.35058580500001</v>
      </c>
      <c r="CO29" s="675"/>
      <c r="CP29" s="675"/>
      <c r="CQ29" s="675"/>
      <c r="CR29" s="675"/>
      <c r="CS29" s="675"/>
      <c r="CT29" s="675"/>
      <c r="CU29" s="675"/>
      <c r="CV29" s="676"/>
    </row>
    <row r="30" spans="1:100" ht="12.75">
      <c r="A30" s="684" t="s">
        <v>423</v>
      </c>
      <c r="B30" s="685"/>
      <c r="C30" s="685"/>
      <c r="D30" s="685"/>
      <c r="E30" s="686" t="s">
        <v>424</v>
      </c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7"/>
      <c r="AL30" s="683">
        <f>AL31-AL36</f>
        <v>-7.34262</v>
      </c>
      <c r="AM30" s="683"/>
      <c r="AN30" s="683"/>
      <c r="AO30" s="683"/>
      <c r="AP30" s="683"/>
      <c r="AQ30" s="683"/>
      <c r="AR30" s="683"/>
      <c r="AS30" s="683"/>
      <c r="AT30" s="683"/>
      <c r="AU30" s="683">
        <f>AU31-AU36</f>
        <v>-5.88446</v>
      </c>
      <c r="AV30" s="683"/>
      <c r="AW30" s="683"/>
      <c r="AX30" s="683"/>
      <c r="AY30" s="683"/>
      <c r="AZ30" s="683"/>
      <c r="BA30" s="683"/>
      <c r="BB30" s="683"/>
      <c r="BC30" s="683"/>
      <c r="BD30" s="683">
        <f>BD31-BD36</f>
        <v>-5.10754</v>
      </c>
      <c r="BE30" s="683"/>
      <c r="BF30" s="683"/>
      <c r="BG30" s="683"/>
      <c r="BH30" s="683"/>
      <c r="BI30" s="683"/>
      <c r="BJ30" s="683"/>
      <c r="BK30" s="683"/>
      <c r="BL30" s="683"/>
      <c r="BM30" s="683">
        <f>BM31-BM36</f>
        <v>-5.10754</v>
      </c>
      <c r="BN30" s="683"/>
      <c r="BO30" s="683"/>
      <c r="BP30" s="683"/>
      <c r="BQ30" s="683"/>
      <c r="BR30" s="683"/>
      <c r="BS30" s="683"/>
      <c r="BT30" s="683"/>
      <c r="BU30" s="683"/>
      <c r="BV30" s="683">
        <f>BV31-BV36</f>
        <v>-2.60403</v>
      </c>
      <c r="BW30" s="683"/>
      <c r="BX30" s="683"/>
      <c r="BY30" s="683"/>
      <c r="BZ30" s="683"/>
      <c r="CA30" s="683"/>
      <c r="CB30" s="683"/>
      <c r="CC30" s="683"/>
      <c r="CD30" s="683"/>
      <c r="CE30" s="683">
        <f>CE31-CE36</f>
        <v>-3.40651</v>
      </c>
      <c r="CF30" s="683"/>
      <c r="CG30" s="683"/>
      <c r="CH30" s="683"/>
      <c r="CI30" s="683"/>
      <c r="CJ30" s="683"/>
      <c r="CK30" s="683"/>
      <c r="CL30" s="683"/>
      <c r="CM30" s="683"/>
      <c r="CN30" s="849">
        <f>CN31-CN36</f>
        <v>-15.99643</v>
      </c>
      <c r="CO30" s="850"/>
      <c r="CP30" s="850"/>
      <c r="CQ30" s="850"/>
      <c r="CR30" s="850"/>
      <c r="CS30" s="850"/>
      <c r="CT30" s="850"/>
      <c r="CU30" s="850"/>
      <c r="CV30" s="851"/>
    </row>
    <row r="31" spans="1:100" ht="12.75">
      <c r="A31" s="679" t="s">
        <v>403</v>
      </c>
      <c r="B31" s="680"/>
      <c r="C31" s="680"/>
      <c r="D31" s="680"/>
      <c r="E31" s="696" t="s">
        <v>425</v>
      </c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7"/>
      <c r="AL31" s="698">
        <f>AL33+AL35</f>
        <v>0</v>
      </c>
      <c r="AM31" s="699"/>
      <c r="AN31" s="699"/>
      <c r="AO31" s="699"/>
      <c r="AP31" s="699"/>
      <c r="AQ31" s="699"/>
      <c r="AR31" s="699"/>
      <c r="AS31" s="699"/>
      <c r="AT31" s="700"/>
      <c r="AU31" s="698">
        <f>AU33+AU35</f>
        <v>0</v>
      </c>
      <c r="AV31" s="699"/>
      <c r="AW31" s="699"/>
      <c r="AX31" s="699"/>
      <c r="AY31" s="699"/>
      <c r="AZ31" s="699"/>
      <c r="BA31" s="699"/>
      <c r="BB31" s="699"/>
      <c r="BC31" s="700"/>
      <c r="BD31" s="698">
        <f>BD33+BD35</f>
        <v>0</v>
      </c>
      <c r="BE31" s="699"/>
      <c r="BF31" s="699"/>
      <c r="BG31" s="699"/>
      <c r="BH31" s="699"/>
      <c r="BI31" s="699"/>
      <c r="BJ31" s="699"/>
      <c r="BK31" s="699"/>
      <c r="BL31" s="700"/>
      <c r="BM31" s="698">
        <f>BM33+BM35</f>
        <v>0</v>
      </c>
      <c r="BN31" s="699"/>
      <c r="BO31" s="699"/>
      <c r="BP31" s="699"/>
      <c r="BQ31" s="699"/>
      <c r="BR31" s="699"/>
      <c r="BS31" s="699"/>
      <c r="BT31" s="699"/>
      <c r="BU31" s="700"/>
      <c r="BV31" s="698">
        <f>BV33+BV35</f>
        <v>0</v>
      </c>
      <c r="BW31" s="699"/>
      <c r="BX31" s="699"/>
      <c r="BY31" s="699"/>
      <c r="BZ31" s="699"/>
      <c r="CA31" s="699"/>
      <c r="CB31" s="699"/>
      <c r="CC31" s="699"/>
      <c r="CD31" s="700"/>
      <c r="CE31" s="698">
        <f>CE33+CE35</f>
        <v>0</v>
      </c>
      <c r="CF31" s="699"/>
      <c r="CG31" s="699"/>
      <c r="CH31" s="699"/>
      <c r="CI31" s="699"/>
      <c r="CJ31" s="699"/>
      <c r="CK31" s="699"/>
      <c r="CL31" s="699"/>
      <c r="CM31" s="700"/>
      <c r="CN31" s="698">
        <f>CN33+CN35</f>
        <v>0</v>
      </c>
      <c r="CO31" s="699"/>
      <c r="CP31" s="699"/>
      <c r="CQ31" s="699"/>
      <c r="CR31" s="699"/>
      <c r="CS31" s="699"/>
      <c r="CT31" s="699"/>
      <c r="CU31" s="699"/>
      <c r="CV31" s="700"/>
    </row>
    <row r="32" spans="1:100" ht="12.75">
      <c r="A32" s="679"/>
      <c r="B32" s="680"/>
      <c r="C32" s="680"/>
      <c r="D32" s="680"/>
      <c r="E32" s="696" t="s">
        <v>426</v>
      </c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7"/>
      <c r="AL32" s="678"/>
      <c r="AM32" s="678"/>
      <c r="AN32" s="678"/>
      <c r="AO32" s="678"/>
      <c r="AP32" s="678"/>
      <c r="AQ32" s="678"/>
      <c r="AR32" s="678"/>
      <c r="AS32" s="678"/>
      <c r="AT32" s="678"/>
      <c r="AU32" s="678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8"/>
      <c r="BJ32" s="678"/>
      <c r="BK32" s="678"/>
      <c r="BL32" s="678"/>
      <c r="BM32" s="678"/>
      <c r="BN32" s="678"/>
      <c r="BO32" s="678"/>
      <c r="BP32" s="678"/>
      <c r="BQ32" s="678"/>
      <c r="BR32" s="678"/>
      <c r="BS32" s="678"/>
      <c r="BT32" s="678"/>
      <c r="BU32" s="678"/>
      <c r="BV32" s="678"/>
      <c r="BW32" s="678"/>
      <c r="BX32" s="678"/>
      <c r="BY32" s="678"/>
      <c r="BZ32" s="678"/>
      <c r="CA32" s="678"/>
      <c r="CB32" s="678"/>
      <c r="CC32" s="678"/>
      <c r="CD32" s="678"/>
      <c r="CE32" s="678"/>
      <c r="CF32" s="678"/>
      <c r="CG32" s="678"/>
      <c r="CH32" s="678"/>
      <c r="CI32" s="678"/>
      <c r="CJ32" s="678"/>
      <c r="CK32" s="678"/>
      <c r="CL32" s="678"/>
      <c r="CM32" s="678"/>
      <c r="CN32" s="698"/>
      <c r="CO32" s="699"/>
      <c r="CP32" s="699"/>
      <c r="CQ32" s="699"/>
      <c r="CR32" s="699"/>
      <c r="CS32" s="699"/>
      <c r="CT32" s="699"/>
      <c r="CU32" s="699"/>
      <c r="CV32" s="700"/>
    </row>
    <row r="33" spans="1:100" ht="12.75">
      <c r="A33" s="703" t="s">
        <v>15</v>
      </c>
      <c r="B33" s="704"/>
      <c r="C33" s="704"/>
      <c r="D33" s="705"/>
      <c r="E33" s="695" t="s">
        <v>427</v>
      </c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10"/>
      <c r="AM33" s="711"/>
      <c r="AN33" s="711"/>
      <c r="AO33" s="711"/>
      <c r="AP33" s="711"/>
      <c r="AQ33" s="711"/>
      <c r="AR33" s="711"/>
      <c r="AS33" s="711"/>
      <c r="AT33" s="712"/>
      <c r="AU33" s="678"/>
      <c r="AV33" s="678"/>
      <c r="AW33" s="678"/>
      <c r="AX33" s="678"/>
      <c r="AY33" s="678"/>
      <c r="AZ33" s="678"/>
      <c r="BA33" s="678"/>
      <c r="BB33" s="678"/>
      <c r="BC33" s="678"/>
      <c r="BD33" s="678"/>
      <c r="BE33" s="678"/>
      <c r="BF33" s="678"/>
      <c r="BG33" s="678"/>
      <c r="BH33" s="678"/>
      <c r="BI33" s="678"/>
      <c r="BJ33" s="678"/>
      <c r="BK33" s="678"/>
      <c r="BL33" s="678"/>
      <c r="BM33" s="678"/>
      <c r="BN33" s="678"/>
      <c r="BO33" s="678"/>
      <c r="BP33" s="678"/>
      <c r="BQ33" s="678"/>
      <c r="BR33" s="678"/>
      <c r="BS33" s="678"/>
      <c r="BT33" s="678"/>
      <c r="BU33" s="678"/>
      <c r="BV33" s="678"/>
      <c r="BW33" s="678"/>
      <c r="BX33" s="678"/>
      <c r="BY33" s="678"/>
      <c r="BZ33" s="678"/>
      <c r="CA33" s="678"/>
      <c r="CB33" s="678"/>
      <c r="CC33" s="678"/>
      <c r="CD33" s="678"/>
      <c r="CE33" s="678"/>
      <c r="CF33" s="678"/>
      <c r="CG33" s="678"/>
      <c r="CH33" s="678"/>
      <c r="CI33" s="678"/>
      <c r="CJ33" s="678"/>
      <c r="CK33" s="678"/>
      <c r="CL33" s="678"/>
      <c r="CM33" s="678"/>
      <c r="CN33" s="710"/>
      <c r="CO33" s="711"/>
      <c r="CP33" s="711"/>
      <c r="CQ33" s="711"/>
      <c r="CR33" s="711"/>
      <c r="CS33" s="711"/>
      <c r="CT33" s="711"/>
      <c r="CU33" s="711"/>
      <c r="CV33" s="712"/>
    </row>
    <row r="34" spans="1:100" ht="12.75">
      <c r="A34" s="706"/>
      <c r="B34" s="707"/>
      <c r="C34" s="707"/>
      <c r="D34" s="708"/>
      <c r="E34" s="701" t="s">
        <v>428</v>
      </c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13"/>
      <c r="AM34" s="714"/>
      <c r="AN34" s="714"/>
      <c r="AO34" s="714"/>
      <c r="AP34" s="714"/>
      <c r="AQ34" s="714"/>
      <c r="AR34" s="714"/>
      <c r="AS34" s="714"/>
      <c r="AT34" s="715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  <c r="BR34" s="678"/>
      <c r="BS34" s="678"/>
      <c r="BT34" s="678"/>
      <c r="BU34" s="678"/>
      <c r="BV34" s="678"/>
      <c r="BW34" s="678"/>
      <c r="BX34" s="678"/>
      <c r="BY34" s="678"/>
      <c r="BZ34" s="678"/>
      <c r="CA34" s="678"/>
      <c r="CB34" s="678"/>
      <c r="CC34" s="678"/>
      <c r="CD34" s="678"/>
      <c r="CE34" s="678"/>
      <c r="CF34" s="678"/>
      <c r="CG34" s="678"/>
      <c r="CH34" s="678"/>
      <c r="CI34" s="678"/>
      <c r="CJ34" s="678"/>
      <c r="CK34" s="678"/>
      <c r="CL34" s="678"/>
      <c r="CM34" s="678"/>
      <c r="CN34" s="713"/>
      <c r="CO34" s="714"/>
      <c r="CP34" s="714"/>
      <c r="CQ34" s="714"/>
      <c r="CR34" s="714"/>
      <c r="CS34" s="714"/>
      <c r="CT34" s="714"/>
      <c r="CU34" s="714"/>
      <c r="CV34" s="715"/>
    </row>
    <row r="35" spans="1:100" ht="12.75">
      <c r="A35" s="679" t="s">
        <v>16</v>
      </c>
      <c r="B35" s="680"/>
      <c r="C35" s="680"/>
      <c r="D35" s="680"/>
      <c r="E35" s="696" t="s">
        <v>429</v>
      </c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696"/>
      <c r="AH35" s="696"/>
      <c r="AI35" s="696"/>
      <c r="AJ35" s="696"/>
      <c r="AK35" s="697"/>
      <c r="AL35" s="678"/>
      <c r="AM35" s="678"/>
      <c r="AN35" s="678"/>
      <c r="AO35" s="678"/>
      <c r="AP35" s="678"/>
      <c r="AQ35" s="678"/>
      <c r="AR35" s="678"/>
      <c r="AS35" s="678"/>
      <c r="AT35" s="678"/>
      <c r="AU35" s="678"/>
      <c r="AV35" s="678"/>
      <c r="AW35" s="678"/>
      <c r="AX35" s="678"/>
      <c r="AY35" s="678"/>
      <c r="AZ35" s="678"/>
      <c r="BA35" s="678"/>
      <c r="BB35" s="678"/>
      <c r="BC35" s="678"/>
      <c r="BD35" s="678"/>
      <c r="BE35" s="678"/>
      <c r="BF35" s="678"/>
      <c r="BG35" s="678"/>
      <c r="BH35" s="678"/>
      <c r="BI35" s="678"/>
      <c r="BJ35" s="678"/>
      <c r="BK35" s="678"/>
      <c r="BL35" s="678"/>
      <c r="BM35" s="678"/>
      <c r="BN35" s="678"/>
      <c r="BO35" s="678"/>
      <c r="BP35" s="678"/>
      <c r="BQ35" s="678"/>
      <c r="BR35" s="678"/>
      <c r="BS35" s="678"/>
      <c r="BT35" s="678"/>
      <c r="BU35" s="678"/>
      <c r="BV35" s="678"/>
      <c r="BW35" s="678"/>
      <c r="BX35" s="678"/>
      <c r="BY35" s="678"/>
      <c r="BZ35" s="678"/>
      <c r="CA35" s="678"/>
      <c r="CB35" s="678"/>
      <c r="CC35" s="678"/>
      <c r="CD35" s="678"/>
      <c r="CE35" s="678"/>
      <c r="CF35" s="678"/>
      <c r="CG35" s="678"/>
      <c r="CH35" s="678"/>
      <c r="CI35" s="678"/>
      <c r="CJ35" s="678"/>
      <c r="CK35" s="678"/>
      <c r="CL35" s="678"/>
      <c r="CM35" s="678"/>
      <c r="CN35" s="698"/>
      <c r="CO35" s="699"/>
      <c r="CP35" s="699"/>
      <c r="CQ35" s="699"/>
      <c r="CR35" s="699"/>
      <c r="CS35" s="699"/>
      <c r="CT35" s="699"/>
      <c r="CU35" s="699"/>
      <c r="CV35" s="700"/>
    </row>
    <row r="36" spans="1:100" ht="12.75">
      <c r="A36" s="679" t="s">
        <v>20</v>
      </c>
      <c r="B36" s="680"/>
      <c r="C36" s="680"/>
      <c r="D36" s="680"/>
      <c r="E36" s="696" t="s">
        <v>430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7"/>
      <c r="AL36" s="698">
        <f>2.34262+5</f>
        <v>7.34262</v>
      </c>
      <c r="AM36" s="699"/>
      <c r="AN36" s="699"/>
      <c r="AO36" s="699"/>
      <c r="AP36" s="699"/>
      <c r="AQ36" s="699"/>
      <c r="AR36" s="699"/>
      <c r="AS36" s="699"/>
      <c r="AT36" s="700"/>
      <c r="AU36" s="856">
        <f>0.88446+5</f>
        <v>5.88446</v>
      </c>
      <c r="AV36" s="857"/>
      <c r="AW36" s="857"/>
      <c r="AX36" s="857"/>
      <c r="AY36" s="857"/>
      <c r="AZ36" s="857"/>
      <c r="BA36" s="857"/>
      <c r="BB36" s="857"/>
      <c r="BC36" s="858"/>
      <c r="BD36" s="856">
        <f>0.10754+5</f>
        <v>5.10754</v>
      </c>
      <c r="BE36" s="857"/>
      <c r="BF36" s="857"/>
      <c r="BG36" s="857"/>
      <c r="BH36" s="857"/>
      <c r="BI36" s="857"/>
      <c r="BJ36" s="857"/>
      <c r="BK36" s="857"/>
      <c r="BL36" s="858"/>
      <c r="BM36" s="856">
        <f>0.10754+5</f>
        <v>5.10754</v>
      </c>
      <c r="BN36" s="857"/>
      <c r="BO36" s="857"/>
      <c r="BP36" s="857"/>
      <c r="BQ36" s="857"/>
      <c r="BR36" s="857"/>
      <c r="BS36" s="857"/>
      <c r="BT36" s="857"/>
      <c r="BU36" s="858"/>
      <c r="BV36" s="856">
        <f>0.10548+2.49855</f>
        <v>2.60403</v>
      </c>
      <c r="BW36" s="857"/>
      <c r="BX36" s="857"/>
      <c r="BY36" s="857"/>
      <c r="BZ36" s="857"/>
      <c r="CA36" s="857"/>
      <c r="CB36" s="857"/>
      <c r="CC36" s="857"/>
      <c r="CD36" s="858"/>
      <c r="CE36" s="856">
        <f>0.12099+3.28552</f>
        <v>3.40651</v>
      </c>
      <c r="CF36" s="857"/>
      <c r="CG36" s="857"/>
      <c r="CH36" s="857"/>
      <c r="CI36" s="857"/>
      <c r="CJ36" s="857"/>
      <c r="CK36" s="857"/>
      <c r="CL36" s="857"/>
      <c r="CM36" s="858"/>
      <c r="CN36" s="856">
        <f>1.57623+14.4202</f>
        <v>15.99643</v>
      </c>
      <c r="CO36" s="857"/>
      <c r="CP36" s="857"/>
      <c r="CQ36" s="857"/>
      <c r="CR36" s="857"/>
      <c r="CS36" s="857"/>
      <c r="CT36" s="857"/>
      <c r="CU36" s="857"/>
      <c r="CV36" s="858"/>
    </row>
    <row r="37" spans="1:100" ht="12.75">
      <c r="A37" s="679"/>
      <c r="B37" s="680"/>
      <c r="C37" s="680"/>
      <c r="D37" s="680"/>
      <c r="E37" s="696" t="s">
        <v>426</v>
      </c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7"/>
      <c r="AL37" s="678"/>
      <c r="AM37" s="678"/>
      <c r="AN37" s="678"/>
      <c r="AO37" s="678"/>
      <c r="AP37" s="678"/>
      <c r="AQ37" s="678"/>
      <c r="AR37" s="678"/>
      <c r="AS37" s="678"/>
      <c r="AT37" s="678"/>
      <c r="AU37" s="678"/>
      <c r="AV37" s="678"/>
      <c r="AW37" s="678"/>
      <c r="AX37" s="678"/>
      <c r="AY37" s="678"/>
      <c r="AZ37" s="678"/>
      <c r="BA37" s="678"/>
      <c r="BB37" s="678"/>
      <c r="BC37" s="678"/>
      <c r="BD37" s="678"/>
      <c r="BE37" s="678"/>
      <c r="BF37" s="678"/>
      <c r="BG37" s="678"/>
      <c r="BH37" s="678"/>
      <c r="BI37" s="678"/>
      <c r="BJ37" s="678"/>
      <c r="BK37" s="678"/>
      <c r="BL37" s="678"/>
      <c r="BM37" s="678"/>
      <c r="BN37" s="678"/>
      <c r="BO37" s="678"/>
      <c r="BP37" s="678"/>
      <c r="BQ37" s="678"/>
      <c r="BR37" s="678"/>
      <c r="BS37" s="678"/>
      <c r="BT37" s="678"/>
      <c r="BU37" s="678"/>
      <c r="BV37" s="678"/>
      <c r="BW37" s="678"/>
      <c r="BX37" s="678"/>
      <c r="BY37" s="678"/>
      <c r="BZ37" s="678"/>
      <c r="CA37" s="678"/>
      <c r="CB37" s="678"/>
      <c r="CC37" s="678"/>
      <c r="CD37" s="678"/>
      <c r="CE37" s="862"/>
      <c r="CF37" s="862"/>
      <c r="CG37" s="862"/>
      <c r="CH37" s="862"/>
      <c r="CI37" s="862"/>
      <c r="CJ37" s="862"/>
      <c r="CK37" s="862"/>
      <c r="CL37" s="862"/>
      <c r="CM37" s="862"/>
      <c r="CN37" s="698"/>
      <c r="CO37" s="699"/>
      <c r="CP37" s="699"/>
      <c r="CQ37" s="699"/>
      <c r="CR37" s="699"/>
      <c r="CS37" s="699"/>
      <c r="CT37" s="699"/>
      <c r="CU37" s="699"/>
      <c r="CV37" s="700"/>
    </row>
    <row r="38" spans="1:100" ht="13.5" thickBot="1">
      <c r="A38" s="692" t="s">
        <v>22</v>
      </c>
      <c r="B38" s="693"/>
      <c r="C38" s="693"/>
      <c r="D38" s="693"/>
      <c r="E38" s="694" t="s">
        <v>431</v>
      </c>
      <c r="F38" s="694"/>
      <c r="G38" s="694"/>
      <c r="H38" s="694"/>
      <c r="I38" s="694"/>
      <c r="J38" s="694"/>
      <c r="K38" s="694"/>
      <c r="L38" s="694"/>
      <c r="M38" s="694"/>
      <c r="N38" s="694"/>
      <c r="O38" s="694"/>
      <c r="P38" s="694"/>
      <c r="Q38" s="694"/>
      <c r="R38" s="694"/>
      <c r="S38" s="694"/>
      <c r="T38" s="694"/>
      <c r="U38" s="694"/>
      <c r="V38" s="694"/>
      <c r="W38" s="694"/>
      <c r="X38" s="694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4"/>
      <c r="AK38" s="695"/>
      <c r="AL38" s="677">
        <v>5</v>
      </c>
      <c r="AM38" s="677"/>
      <c r="AN38" s="677"/>
      <c r="AO38" s="677"/>
      <c r="AP38" s="677"/>
      <c r="AQ38" s="677"/>
      <c r="AR38" s="677"/>
      <c r="AS38" s="677"/>
      <c r="AT38" s="677"/>
      <c r="AU38" s="677">
        <v>0</v>
      </c>
      <c r="AV38" s="677"/>
      <c r="AW38" s="677"/>
      <c r="AX38" s="677"/>
      <c r="AY38" s="677"/>
      <c r="AZ38" s="677"/>
      <c r="BA38" s="677"/>
      <c r="BB38" s="677"/>
      <c r="BC38" s="677"/>
      <c r="BD38" s="677">
        <v>0</v>
      </c>
      <c r="BE38" s="677"/>
      <c r="BF38" s="677"/>
      <c r="BG38" s="677"/>
      <c r="BH38" s="677"/>
      <c r="BI38" s="677"/>
      <c r="BJ38" s="677"/>
      <c r="BK38" s="677"/>
      <c r="BL38" s="677"/>
      <c r="BM38" s="677">
        <v>0</v>
      </c>
      <c r="BN38" s="677"/>
      <c r="BO38" s="677"/>
      <c r="BP38" s="677"/>
      <c r="BQ38" s="677"/>
      <c r="BR38" s="677"/>
      <c r="BS38" s="677"/>
      <c r="BT38" s="677"/>
      <c r="BU38" s="677"/>
      <c r="BV38" s="677">
        <v>0</v>
      </c>
      <c r="BW38" s="677"/>
      <c r="BX38" s="677"/>
      <c r="BY38" s="677"/>
      <c r="BZ38" s="677"/>
      <c r="CA38" s="677"/>
      <c r="CB38" s="677"/>
      <c r="CC38" s="677"/>
      <c r="CD38" s="677"/>
      <c r="CE38" s="677">
        <v>0</v>
      </c>
      <c r="CF38" s="677"/>
      <c r="CG38" s="677"/>
      <c r="CH38" s="677"/>
      <c r="CI38" s="677"/>
      <c r="CJ38" s="677"/>
      <c r="CK38" s="677"/>
      <c r="CL38" s="677"/>
      <c r="CM38" s="677"/>
      <c r="CN38" s="852">
        <v>0</v>
      </c>
      <c r="CO38" s="853"/>
      <c r="CP38" s="853"/>
      <c r="CQ38" s="853"/>
      <c r="CR38" s="853"/>
      <c r="CS38" s="853"/>
      <c r="CT38" s="853"/>
      <c r="CU38" s="853"/>
      <c r="CV38" s="854"/>
    </row>
    <row r="39" spans="1:100" ht="13.5" thickBot="1">
      <c r="A39" s="688" t="s">
        <v>432</v>
      </c>
      <c r="B39" s="689"/>
      <c r="C39" s="689"/>
      <c r="D39" s="689"/>
      <c r="E39" s="690" t="s">
        <v>433</v>
      </c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690"/>
      <c r="T39" s="690"/>
      <c r="U39" s="690"/>
      <c r="V39" s="690"/>
      <c r="W39" s="690"/>
      <c r="X39" s="690"/>
      <c r="Y39" s="690"/>
      <c r="Z39" s="690"/>
      <c r="AA39" s="690"/>
      <c r="AB39" s="690"/>
      <c r="AC39" s="690"/>
      <c r="AD39" s="690"/>
      <c r="AE39" s="690"/>
      <c r="AF39" s="690"/>
      <c r="AG39" s="690"/>
      <c r="AH39" s="690"/>
      <c r="AI39" s="690"/>
      <c r="AJ39" s="690"/>
      <c r="AK39" s="691"/>
      <c r="AL39" s="668">
        <f>AL29+AL30</f>
        <v>0.5856499999999976</v>
      </c>
      <c r="AM39" s="668"/>
      <c r="AN39" s="668"/>
      <c r="AO39" s="668"/>
      <c r="AP39" s="668"/>
      <c r="AQ39" s="668"/>
      <c r="AR39" s="668"/>
      <c r="AS39" s="668"/>
      <c r="AT39" s="668"/>
      <c r="AU39" s="668">
        <f>AU29+AU30</f>
        <v>0.5025850000000149</v>
      </c>
      <c r="AV39" s="668"/>
      <c r="AW39" s="668"/>
      <c r="AX39" s="668"/>
      <c r="AY39" s="668"/>
      <c r="AZ39" s="668"/>
      <c r="BA39" s="668"/>
      <c r="BB39" s="668"/>
      <c r="BC39" s="668"/>
      <c r="BD39" s="668">
        <f>BD29+BD30</f>
        <v>0.5858038129999983</v>
      </c>
      <c r="BE39" s="668"/>
      <c r="BF39" s="668"/>
      <c r="BG39" s="668"/>
      <c r="BH39" s="668"/>
      <c r="BI39" s="668"/>
      <c r="BJ39" s="668"/>
      <c r="BK39" s="668"/>
      <c r="BL39" s="668"/>
      <c r="BM39" s="668">
        <f>BM29+BM30</f>
        <v>0.6202749774000011</v>
      </c>
      <c r="BN39" s="668"/>
      <c r="BO39" s="668"/>
      <c r="BP39" s="668"/>
      <c r="BQ39" s="668"/>
      <c r="BR39" s="668"/>
      <c r="BS39" s="668"/>
      <c r="BT39" s="668"/>
      <c r="BU39" s="668"/>
      <c r="BV39" s="668">
        <f>BV29+BV30</f>
        <v>0.43151742369999546</v>
      </c>
      <c r="BW39" s="668"/>
      <c r="BX39" s="668"/>
      <c r="BY39" s="668"/>
      <c r="BZ39" s="668"/>
      <c r="CA39" s="668"/>
      <c r="CB39" s="668"/>
      <c r="CC39" s="668"/>
      <c r="CD39" s="668"/>
      <c r="CE39" s="668">
        <f>CE29+CE30</f>
        <v>5.6310400023740215E-05</v>
      </c>
      <c r="CF39" s="668"/>
      <c r="CG39" s="668"/>
      <c r="CH39" s="668"/>
      <c r="CI39" s="668"/>
      <c r="CJ39" s="668"/>
      <c r="CK39" s="668"/>
      <c r="CL39" s="668"/>
      <c r="CM39" s="668"/>
      <c r="CN39" s="674">
        <f>CN29+CN30</f>
        <v>2.3541558050000084</v>
      </c>
      <c r="CO39" s="675"/>
      <c r="CP39" s="675"/>
      <c r="CQ39" s="675"/>
      <c r="CR39" s="675"/>
      <c r="CS39" s="675"/>
      <c r="CT39" s="675"/>
      <c r="CU39" s="675"/>
      <c r="CV39" s="676"/>
    </row>
    <row r="40" spans="1:100" ht="13.5" thickBot="1">
      <c r="A40" s="688" t="s">
        <v>434</v>
      </c>
      <c r="B40" s="689"/>
      <c r="C40" s="689"/>
      <c r="D40" s="689"/>
      <c r="E40" s="690" t="s">
        <v>435</v>
      </c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0"/>
      <c r="W40" s="690"/>
      <c r="X40" s="690"/>
      <c r="Y40" s="690"/>
      <c r="Z40" s="690"/>
      <c r="AA40" s="690"/>
      <c r="AB40" s="690"/>
      <c r="AC40" s="690"/>
      <c r="AD40" s="690"/>
      <c r="AE40" s="690"/>
      <c r="AF40" s="690"/>
      <c r="AG40" s="690"/>
      <c r="AH40" s="690"/>
      <c r="AI40" s="690"/>
      <c r="AJ40" s="690"/>
      <c r="AK40" s="691"/>
      <c r="AL40" s="668">
        <v>0.58565</v>
      </c>
      <c r="AM40" s="668"/>
      <c r="AN40" s="668"/>
      <c r="AO40" s="668"/>
      <c r="AP40" s="668"/>
      <c r="AQ40" s="668"/>
      <c r="AR40" s="668"/>
      <c r="AS40" s="668"/>
      <c r="AT40" s="668"/>
      <c r="AU40" s="668">
        <v>0.50258</v>
      </c>
      <c r="AV40" s="668"/>
      <c r="AW40" s="668"/>
      <c r="AX40" s="668"/>
      <c r="AY40" s="668"/>
      <c r="AZ40" s="668"/>
      <c r="BA40" s="668"/>
      <c r="BB40" s="668"/>
      <c r="BC40" s="668"/>
      <c r="BD40" s="668">
        <v>0.58565</v>
      </c>
      <c r="BE40" s="668"/>
      <c r="BF40" s="668"/>
      <c r="BG40" s="668"/>
      <c r="BH40" s="668"/>
      <c r="BI40" s="668"/>
      <c r="BJ40" s="668"/>
      <c r="BK40" s="668"/>
      <c r="BL40" s="668"/>
      <c r="BM40" s="668">
        <v>0.62017</v>
      </c>
      <c r="BN40" s="668"/>
      <c r="BO40" s="668"/>
      <c r="BP40" s="668"/>
      <c r="BQ40" s="668"/>
      <c r="BR40" s="668"/>
      <c r="BS40" s="668"/>
      <c r="BT40" s="668"/>
      <c r="BU40" s="668"/>
      <c r="BV40" s="668">
        <v>0.4314</v>
      </c>
      <c r="BW40" s="668"/>
      <c r="BX40" s="668"/>
      <c r="BY40" s="668"/>
      <c r="BZ40" s="668"/>
      <c r="CA40" s="668"/>
      <c r="CB40" s="668"/>
      <c r="CC40" s="668"/>
      <c r="CD40" s="668"/>
      <c r="CE40" s="668">
        <v>0</v>
      </c>
      <c r="CF40" s="668"/>
      <c r="CG40" s="668"/>
      <c r="CH40" s="668"/>
      <c r="CI40" s="668"/>
      <c r="CJ40" s="668"/>
      <c r="CK40" s="668"/>
      <c r="CL40" s="668"/>
      <c r="CM40" s="668"/>
      <c r="CN40" s="674">
        <v>2.354</v>
      </c>
      <c r="CO40" s="675"/>
      <c r="CP40" s="675"/>
      <c r="CQ40" s="675"/>
      <c r="CR40" s="675"/>
      <c r="CS40" s="675"/>
      <c r="CT40" s="675"/>
      <c r="CU40" s="675"/>
      <c r="CV40" s="676"/>
    </row>
    <row r="41" spans="1:100" ht="13.5" thickBot="1">
      <c r="A41" s="688" t="s">
        <v>436</v>
      </c>
      <c r="B41" s="689"/>
      <c r="C41" s="689"/>
      <c r="D41" s="689"/>
      <c r="E41" s="690" t="s">
        <v>437</v>
      </c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0"/>
      <c r="Y41" s="690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1"/>
      <c r="AL41" s="668">
        <f>AL39-AL40</f>
        <v>-2.4424906541753444E-15</v>
      </c>
      <c r="AM41" s="668"/>
      <c r="AN41" s="668"/>
      <c r="AO41" s="668"/>
      <c r="AP41" s="668"/>
      <c r="AQ41" s="668"/>
      <c r="AR41" s="668"/>
      <c r="AS41" s="668"/>
      <c r="AT41" s="668"/>
      <c r="AU41" s="668">
        <v>0</v>
      </c>
      <c r="AV41" s="668"/>
      <c r="AW41" s="668"/>
      <c r="AX41" s="668"/>
      <c r="AY41" s="668"/>
      <c r="AZ41" s="668"/>
      <c r="BA41" s="668"/>
      <c r="BB41" s="668"/>
      <c r="BC41" s="668"/>
      <c r="BD41" s="668">
        <v>0</v>
      </c>
      <c r="BE41" s="668"/>
      <c r="BF41" s="668"/>
      <c r="BG41" s="668"/>
      <c r="BH41" s="668"/>
      <c r="BI41" s="668"/>
      <c r="BJ41" s="668"/>
      <c r="BK41" s="668"/>
      <c r="BL41" s="668"/>
      <c r="BM41" s="668">
        <v>0</v>
      </c>
      <c r="BN41" s="668"/>
      <c r="BO41" s="668"/>
      <c r="BP41" s="668"/>
      <c r="BQ41" s="668"/>
      <c r="BR41" s="668"/>
      <c r="BS41" s="668"/>
      <c r="BT41" s="668"/>
      <c r="BU41" s="668"/>
      <c r="BV41" s="668">
        <v>0</v>
      </c>
      <c r="BW41" s="668"/>
      <c r="BX41" s="668"/>
      <c r="BY41" s="668"/>
      <c r="BZ41" s="668"/>
      <c r="CA41" s="668"/>
      <c r="CB41" s="668"/>
      <c r="CC41" s="668"/>
      <c r="CD41" s="668"/>
      <c r="CE41" s="668">
        <v>0</v>
      </c>
      <c r="CF41" s="668"/>
      <c r="CG41" s="668"/>
      <c r="CH41" s="668"/>
      <c r="CI41" s="668"/>
      <c r="CJ41" s="668"/>
      <c r="CK41" s="668"/>
      <c r="CL41" s="668"/>
      <c r="CM41" s="668"/>
      <c r="CN41" s="674"/>
      <c r="CO41" s="675"/>
      <c r="CP41" s="675"/>
      <c r="CQ41" s="675"/>
      <c r="CR41" s="675"/>
      <c r="CS41" s="675"/>
      <c r="CT41" s="675"/>
      <c r="CU41" s="675"/>
      <c r="CV41" s="676"/>
    </row>
    <row r="42" spans="1:100" ht="12.75">
      <c r="A42" s="684" t="s">
        <v>438</v>
      </c>
      <c r="B42" s="685"/>
      <c r="C42" s="685"/>
      <c r="D42" s="685"/>
      <c r="E42" s="686" t="s">
        <v>439</v>
      </c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7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>
        <v>0</v>
      </c>
      <c r="AV42" s="683"/>
      <c r="AW42" s="683"/>
      <c r="AX42" s="683"/>
      <c r="AY42" s="683"/>
      <c r="AZ42" s="683"/>
      <c r="BA42" s="683"/>
      <c r="BB42" s="683"/>
      <c r="BC42" s="683"/>
      <c r="BD42" s="683">
        <v>0</v>
      </c>
      <c r="BE42" s="683"/>
      <c r="BF42" s="683"/>
      <c r="BG42" s="683"/>
      <c r="BH42" s="683"/>
      <c r="BI42" s="683"/>
      <c r="BJ42" s="683"/>
      <c r="BK42" s="683"/>
      <c r="BL42" s="683"/>
      <c r="BM42" s="683">
        <v>0</v>
      </c>
      <c r="BN42" s="683"/>
      <c r="BO42" s="683"/>
      <c r="BP42" s="683"/>
      <c r="BQ42" s="683"/>
      <c r="BR42" s="683"/>
      <c r="BS42" s="683"/>
      <c r="BT42" s="683"/>
      <c r="BU42" s="683"/>
      <c r="BV42" s="683">
        <v>0</v>
      </c>
      <c r="BW42" s="683"/>
      <c r="BX42" s="683"/>
      <c r="BY42" s="683"/>
      <c r="BZ42" s="683"/>
      <c r="CA42" s="683"/>
      <c r="CB42" s="683"/>
      <c r="CC42" s="683"/>
      <c r="CD42" s="683"/>
      <c r="CE42" s="683">
        <v>0</v>
      </c>
      <c r="CF42" s="683"/>
      <c r="CG42" s="683"/>
      <c r="CH42" s="683"/>
      <c r="CI42" s="683"/>
      <c r="CJ42" s="683"/>
      <c r="CK42" s="683"/>
      <c r="CL42" s="683"/>
      <c r="CM42" s="683"/>
      <c r="CN42" s="849">
        <v>0</v>
      </c>
      <c r="CO42" s="850"/>
      <c r="CP42" s="850"/>
      <c r="CQ42" s="850"/>
      <c r="CR42" s="850"/>
      <c r="CS42" s="850"/>
      <c r="CT42" s="850"/>
      <c r="CU42" s="850"/>
      <c r="CV42" s="851"/>
    </row>
    <row r="43" spans="1:100" ht="12.75">
      <c r="A43" s="679"/>
      <c r="B43" s="680"/>
      <c r="C43" s="680"/>
      <c r="D43" s="680"/>
      <c r="E43" s="681" t="s">
        <v>397</v>
      </c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2"/>
      <c r="AL43" s="678"/>
      <c r="AM43" s="678"/>
      <c r="AN43" s="678"/>
      <c r="AO43" s="678"/>
      <c r="AP43" s="678"/>
      <c r="AQ43" s="678"/>
      <c r="AR43" s="678"/>
      <c r="AS43" s="678"/>
      <c r="AT43" s="678"/>
      <c r="AU43" s="678"/>
      <c r="AV43" s="678"/>
      <c r="AW43" s="678"/>
      <c r="AX43" s="678"/>
      <c r="AY43" s="678"/>
      <c r="AZ43" s="678"/>
      <c r="BA43" s="678"/>
      <c r="BB43" s="678"/>
      <c r="BC43" s="678"/>
      <c r="BD43" s="678"/>
      <c r="BE43" s="678"/>
      <c r="BF43" s="678"/>
      <c r="BG43" s="678"/>
      <c r="BH43" s="678"/>
      <c r="BI43" s="678"/>
      <c r="BJ43" s="678"/>
      <c r="BK43" s="678"/>
      <c r="BL43" s="678"/>
      <c r="BM43" s="678"/>
      <c r="BN43" s="678"/>
      <c r="BO43" s="678"/>
      <c r="BP43" s="678"/>
      <c r="BQ43" s="678"/>
      <c r="BR43" s="678"/>
      <c r="BS43" s="678"/>
      <c r="BT43" s="678"/>
      <c r="BU43" s="678"/>
      <c r="BV43" s="678"/>
      <c r="BW43" s="678"/>
      <c r="BX43" s="678"/>
      <c r="BY43" s="678"/>
      <c r="BZ43" s="678"/>
      <c r="CA43" s="678"/>
      <c r="CB43" s="678"/>
      <c r="CC43" s="678"/>
      <c r="CD43" s="678"/>
      <c r="CE43" s="678"/>
      <c r="CF43" s="678"/>
      <c r="CG43" s="678"/>
      <c r="CH43" s="678"/>
      <c r="CI43" s="678"/>
      <c r="CJ43" s="678"/>
      <c r="CK43" s="678"/>
      <c r="CL43" s="678"/>
      <c r="CM43" s="678"/>
      <c r="CN43" s="698"/>
      <c r="CO43" s="699"/>
      <c r="CP43" s="699"/>
      <c r="CQ43" s="699"/>
      <c r="CR43" s="699"/>
      <c r="CS43" s="699"/>
      <c r="CT43" s="699"/>
      <c r="CU43" s="699"/>
      <c r="CV43" s="700"/>
    </row>
    <row r="44" spans="1:100" ht="12.75">
      <c r="A44" s="679" t="s">
        <v>403</v>
      </c>
      <c r="B44" s="680"/>
      <c r="C44" s="680"/>
      <c r="D44" s="680"/>
      <c r="E44" s="681" t="s">
        <v>440</v>
      </c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81"/>
      <c r="AB44" s="681"/>
      <c r="AC44" s="681"/>
      <c r="AD44" s="681"/>
      <c r="AE44" s="681"/>
      <c r="AF44" s="681"/>
      <c r="AG44" s="681"/>
      <c r="AH44" s="681"/>
      <c r="AI44" s="681"/>
      <c r="AJ44" s="681"/>
      <c r="AK44" s="682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>
        <v>0</v>
      </c>
      <c r="AV44" s="678"/>
      <c r="AW44" s="678"/>
      <c r="AX44" s="678"/>
      <c r="AY44" s="678"/>
      <c r="AZ44" s="678"/>
      <c r="BA44" s="678"/>
      <c r="BB44" s="678"/>
      <c r="BC44" s="678"/>
      <c r="BD44" s="678">
        <v>0</v>
      </c>
      <c r="BE44" s="678"/>
      <c r="BF44" s="678"/>
      <c r="BG44" s="678"/>
      <c r="BH44" s="678"/>
      <c r="BI44" s="678"/>
      <c r="BJ44" s="678"/>
      <c r="BK44" s="678"/>
      <c r="BL44" s="678"/>
      <c r="BM44" s="678">
        <v>0</v>
      </c>
      <c r="BN44" s="678"/>
      <c r="BO44" s="678"/>
      <c r="BP44" s="678"/>
      <c r="BQ44" s="678"/>
      <c r="BR44" s="678"/>
      <c r="BS44" s="678"/>
      <c r="BT44" s="678"/>
      <c r="BU44" s="678"/>
      <c r="BV44" s="678">
        <v>0</v>
      </c>
      <c r="BW44" s="678"/>
      <c r="BX44" s="678"/>
      <c r="BY44" s="678"/>
      <c r="BZ44" s="678"/>
      <c r="CA44" s="678"/>
      <c r="CB44" s="678"/>
      <c r="CC44" s="678"/>
      <c r="CD44" s="678"/>
      <c r="CE44" s="678">
        <v>0</v>
      </c>
      <c r="CF44" s="678"/>
      <c r="CG44" s="678"/>
      <c r="CH44" s="678"/>
      <c r="CI44" s="678"/>
      <c r="CJ44" s="678"/>
      <c r="CK44" s="678"/>
      <c r="CL44" s="678"/>
      <c r="CM44" s="678"/>
      <c r="CN44" s="698">
        <v>0</v>
      </c>
      <c r="CO44" s="699"/>
      <c r="CP44" s="699"/>
      <c r="CQ44" s="699"/>
      <c r="CR44" s="699"/>
      <c r="CS44" s="699"/>
      <c r="CT44" s="699"/>
      <c r="CU44" s="699"/>
      <c r="CV44" s="700"/>
    </row>
    <row r="45" spans="1:100" ht="13.5" thickBot="1">
      <c r="A45" s="664" t="s">
        <v>20</v>
      </c>
      <c r="B45" s="665"/>
      <c r="C45" s="665"/>
      <c r="D45" s="665"/>
      <c r="E45" s="666" t="s">
        <v>441</v>
      </c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  <c r="AJ45" s="666"/>
      <c r="AK45" s="66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>
        <v>0</v>
      </c>
      <c r="AV45" s="677"/>
      <c r="AW45" s="677"/>
      <c r="AX45" s="677"/>
      <c r="AY45" s="677"/>
      <c r="AZ45" s="677"/>
      <c r="BA45" s="677"/>
      <c r="BB45" s="677"/>
      <c r="BC45" s="677"/>
      <c r="BD45" s="677">
        <v>0</v>
      </c>
      <c r="BE45" s="677"/>
      <c r="BF45" s="677"/>
      <c r="BG45" s="677"/>
      <c r="BH45" s="677"/>
      <c r="BI45" s="677"/>
      <c r="BJ45" s="677"/>
      <c r="BK45" s="677"/>
      <c r="BL45" s="677"/>
      <c r="BM45" s="677">
        <v>0</v>
      </c>
      <c r="BN45" s="677"/>
      <c r="BO45" s="677"/>
      <c r="BP45" s="677"/>
      <c r="BQ45" s="677"/>
      <c r="BR45" s="677"/>
      <c r="BS45" s="677"/>
      <c r="BT45" s="677"/>
      <c r="BU45" s="677"/>
      <c r="BV45" s="677">
        <v>0</v>
      </c>
      <c r="BW45" s="677"/>
      <c r="BX45" s="677"/>
      <c r="BY45" s="677"/>
      <c r="BZ45" s="677"/>
      <c r="CA45" s="677"/>
      <c r="CB45" s="677"/>
      <c r="CC45" s="677"/>
      <c r="CD45" s="677"/>
      <c r="CE45" s="677">
        <v>0</v>
      </c>
      <c r="CF45" s="677"/>
      <c r="CG45" s="677"/>
      <c r="CH45" s="677"/>
      <c r="CI45" s="677"/>
      <c r="CJ45" s="677"/>
      <c r="CK45" s="677"/>
      <c r="CL45" s="677"/>
      <c r="CM45" s="677"/>
      <c r="CN45" s="852">
        <v>0</v>
      </c>
      <c r="CO45" s="853"/>
      <c r="CP45" s="853"/>
      <c r="CQ45" s="853"/>
      <c r="CR45" s="853"/>
      <c r="CS45" s="853"/>
      <c r="CT45" s="853"/>
      <c r="CU45" s="853"/>
      <c r="CV45" s="854"/>
    </row>
    <row r="46" spans="1:100" ht="13.5" thickBot="1">
      <c r="A46" s="664" t="s">
        <v>409</v>
      </c>
      <c r="B46" s="665"/>
      <c r="C46" s="665"/>
      <c r="D46" s="665"/>
      <c r="E46" s="666" t="s">
        <v>442</v>
      </c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T46" s="666"/>
      <c r="U46" s="666"/>
      <c r="V46" s="666"/>
      <c r="W46" s="666"/>
      <c r="X46" s="666"/>
      <c r="Y46" s="666"/>
      <c r="Z46" s="666"/>
      <c r="AA46" s="666"/>
      <c r="AB46" s="666"/>
      <c r="AC46" s="666"/>
      <c r="AD46" s="666"/>
      <c r="AE46" s="666"/>
      <c r="AF46" s="666"/>
      <c r="AG46" s="666"/>
      <c r="AH46" s="666"/>
      <c r="AI46" s="666"/>
      <c r="AJ46" s="666"/>
      <c r="AK46" s="667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>
        <v>0</v>
      </c>
      <c r="AV46" s="662"/>
      <c r="AW46" s="662"/>
      <c r="AX46" s="662"/>
      <c r="AY46" s="662"/>
      <c r="AZ46" s="662"/>
      <c r="BA46" s="662"/>
      <c r="BB46" s="662"/>
      <c r="BC46" s="662"/>
      <c r="BD46" s="662">
        <v>0</v>
      </c>
      <c r="BE46" s="662"/>
      <c r="BF46" s="662"/>
      <c r="BG46" s="662"/>
      <c r="BH46" s="662"/>
      <c r="BI46" s="662"/>
      <c r="BJ46" s="662"/>
      <c r="BK46" s="662"/>
      <c r="BL46" s="662"/>
      <c r="BM46" s="662">
        <v>0</v>
      </c>
      <c r="BN46" s="662"/>
      <c r="BO46" s="662"/>
      <c r="BP46" s="662"/>
      <c r="BQ46" s="662"/>
      <c r="BR46" s="662"/>
      <c r="BS46" s="662"/>
      <c r="BT46" s="662"/>
      <c r="BU46" s="662"/>
      <c r="BV46" s="662">
        <v>0</v>
      </c>
      <c r="BW46" s="662"/>
      <c r="BX46" s="662"/>
      <c r="BY46" s="662"/>
      <c r="BZ46" s="662"/>
      <c r="CA46" s="662"/>
      <c r="CB46" s="662"/>
      <c r="CC46" s="662"/>
      <c r="CD46" s="662"/>
      <c r="CE46" s="662">
        <v>0</v>
      </c>
      <c r="CF46" s="662"/>
      <c r="CG46" s="662"/>
      <c r="CH46" s="662"/>
      <c r="CI46" s="662"/>
      <c r="CJ46" s="662"/>
      <c r="CK46" s="662"/>
      <c r="CL46" s="662"/>
      <c r="CM46" s="662"/>
      <c r="CN46" s="863">
        <v>0</v>
      </c>
      <c r="CO46" s="864"/>
      <c r="CP46" s="864"/>
      <c r="CQ46" s="864"/>
      <c r="CR46" s="864"/>
      <c r="CS46" s="864"/>
      <c r="CT46" s="864"/>
      <c r="CU46" s="864"/>
      <c r="CV46" s="865"/>
    </row>
    <row r="47" spans="1:100" ht="13.5" thickBot="1">
      <c r="A47" s="664" t="s">
        <v>411</v>
      </c>
      <c r="B47" s="665"/>
      <c r="C47" s="665"/>
      <c r="D47" s="665"/>
      <c r="E47" s="666" t="s">
        <v>443</v>
      </c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7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>
        <v>0</v>
      </c>
      <c r="AV47" s="662"/>
      <c r="AW47" s="662"/>
      <c r="AX47" s="662"/>
      <c r="AY47" s="662"/>
      <c r="AZ47" s="662"/>
      <c r="BA47" s="662"/>
      <c r="BB47" s="662"/>
      <c r="BC47" s="662"/>
      <c r="BD47" s="662">
        <v>0</v>
      </c>
      <c r="BE47" s="662"/>
      <c r="BF47" s="662"/>
      <c r="BG47" s="662"/>
      <c r="BH47" s="662"/>
      <c r="BI47" s="662"/>
      <c r="BJ47" s="662"/>
      <c r="BK47" s="662"/>
      <c r="BL47" s="662"/>
      <c r="BM47" s="662">
        <v>0</v>
      </c>
      <c r="BN47" s="662"/>
      <c r="BO47" s="662"/>
      <c r="BP47" s="662"/>
      <c r="BQ47" s="662"/>
      <c r="BR47" s="662"/>
      <c r="BS47" s="662"/>
      <c r="BT47" s="662"/>
      <c r="BU47" s="662"/>
      <c r="BV47" s="662">
        <v>0</v>
      </c>
      <c r="BW47" s="662"/>
      <c r="BX47" s="662"/>
      <c r="BY47" s="662"/>
      <c r="BZ47" s="662"/>
      <c r="CA47" s="662"/>
      <c r="CB47" s="662"/>
      <c r="CC47" s="662"/>
      <c r="CD47" s="662"/>
      <c r="CE47" s="662">
        <v>0</v>
      </c>
      <c r="CF47" s="662"/>
      <c r="CG47" s="662"/>
      <c r="CH47" s="662"/>
      <c r="CI47" s="662"/>
      <c r="CJ47" s="662"/>
      <c r="CK47" s="662"/>
      <c r="CL47" s="662"/>
      <c r="CM47" s="662"/>
      <c r="CN47" s="863">
        <v>0</v>
      </c>
      <c r="CO47" s="864"/>
      <c r="CP47" s="864"/>
      <c r="CQ47" s="864"/>
      <c r="CR47" s="864"/>
      <c r="CS47" s="864"/>
      <c r="CT47" s="864"/>
      <c r="CU47" s="864"/>
      <c r="CV47" s="865"/>
    </row>
    <row r="48" spans="1:100" ht="13.5" thickBot="1">
      <c r="A48" s="670" t="s">
        <v>444</v>
      </c>
      <c r="B48" s="671"/>
      <c r="C48" s="671"/>
      <c r="D48" s="671"/>
      <c r="E48" s="672" t="s">
        <v>445</v>
      </c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2"/>
      <c r="AK48" s="673"/>
      <c r="AL48" s="668">
        <v>0</v>
      </c>
      <c r="AM48" s="668"/>
      <c r="AN48" s="668"/>
      <c r="AO48" s="668"/>
      <c r="AP48" s="668"/>
      <c r="AQ48" s="668"/>
      <c r="AR48" s="668"/>
      <c r="AS48" s="668"/>
      <c r="AT48" s="668"/>
      <c r="AU48" s="668">
        <v>0</v>
      </c>
      <c r="AV48" s="668"/>
      <c r="AW48" s="668"/>
      <c r="AX48" s="668"/>
      <c r="AY48" s="668"/>
      <c r="AZ48" s="668"/>
      <c r="BA48" s="668"/>
      <c r="BB48" s="668"/>
      <c r="BC48" s="668"/>
      <c r="BD48" s="668">
        <v>0</v>
      </c>
      <c r="BE48" s="668"/>
      <c r="BF48" s="668"/>
      <c r="BG48" s="668"/>
      <c r="BH48" s="668"/>
      <c r="BI48" s="668"/>
      <c r="BJ48" s="668"/>
      <c r="BK48" s="668"/>
      <c r="BL48" s="668"/>
      <c r="BM48" s="668">
        <v>0</v>
      </c>
      <c r="BN48" s="668"/>
      <c r="BO48" s="668"/>
      <c r="BP48" s="668"/>
      <c r="BQ48" s="668"/>
      <c r="BR48" s="668"/>
      <c r="BS48" s="668"/>
      <c r="BT48" s="668"/>
      <c r="BU48" s="668"/>
      <c r="BV48" s="668">
        <v>0</v>
      </c>
      <c r="BW48" s="668"/>
      <c r="BX48" s="668"/>
      <c r="BY48" s="668"/>
      <c r="BZ48" s="668"/>
      <c r="CA48" s="668"/>
      <c r="CB48" s="668"/>
      <c r="CC48" s="668"/>
      <c r="CD48" s="668"/>
      <c r="CE48" s="668">
        <v>0</v>
      </c>
      <c r="CF48" s="668"/>
      <c r="CG48" s="668"/>
      <c r="CH48" s="668"/>
      <c r="CI48" s="668"/>
      <c r="CJ48" s="668"/>
      <c r="CK48" s="668"/>
      <c r="CL48" s="668"/>
      <c r="CM48" s="668"/>
      <c r="CN48" s="674">
        <v>0</v>
      </c>
      <c r="CO48" s="675"/>
      <c r="CP48" s="675"/>
      <c r="CQ48" s="675"/>
      <c r="CR48" s="675"/>
      <c r="CS48" s="675"/>
      <c r="CT48" s="675"/>
      <c r="CU48" s="675"/>
      <c r="CV48" s="676"/>
    </row>
    <row r="49" spans="1:100" ht="13.5" thickBot="1">
      <c r="A49" s="664" t="s">
        <v>403</v>
      </c>
      <c r="B49" s="665"/>
      <c r="C49" s="665"/>
      <c r="D49" s="665"/>
      <c r="E49" s="666" t="s">
        <v>446</v>
      </c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666"/>
      <c r="AD49" s="666"/>
      <c r="AE49" s="666"/>
      <c r="AF49" s="666"/>
      <c r="AG49" s="666"/>
      <c r="AH49" s="666"/>
      <c r="AI49" s="666"/>
      <c r="AJ49" s="666"/>
      <c r="AK49" s="667"/>
      <c r="AL49" s="662"/>
      <c r="AM49" s="662"/>
      <c r="AN49" s="662"/>
      <c r="AO49" s="662"/>
      <c r="AP49" s="662"/>
      <c r="AQ49" s="662"/>
      <c r="AR49" s="662"/>
      <c r="AS49" s="662"/>
      <c r="AT49" s="662"/>
      <c r="AU49" s="662">
        <v>0</v>
      </c>
      <c r="AV49" s="662"/>
      <c r="AW49" s="662"/>
      <c r="AX49" s="662"/>
      <c r="AY49" s="662"/>
      <c r="AZ49" s="662"/>
      <c r="BA49" s="662"/>
      <c r="BB49" s="662"/>
      <c r="BC49" s="662"/>
      <c r="BD49" s="662">
        <v>0</v>
      </c>
      <c r="BE49" s="662"/>
      <c r="BF49" s="662"/>
      <c r="BG49" s="662"/>
      <c r="BH49" s="662"/>
      <c r="BI49" s="662"/>
      <c r="BJ49" s="662"/>
      <c r="BK49" s="662"/>
      <c r="BL49" s="662"/>
      <c r="BM49" s="662">
        <v>0</v>
      </c>
      <c r="BN49" s="662"/>
      <c r="BO49" s="662"/>
      <c r="BP49" s="662"/>
      <c r="BQ49" s="662"/>
      <c r="BR49" s="662"/>
      <c r="BS49" s="662"/>
      <c r="BT49" s="662"/>
      <c r="BU49" s="662"/>
      <c r="BV49" s="662">
        <v>0</v>
      </c>
      <c r="BW49" s="662"/>
      <c r="BX49" s="662"/>
      <c r="BY49" s="662"/>
      <c r="BZ49" s="662"/>
      <c r="CA49" s="662"/>
      <c r="CB49" s="662"/>
      <c r="CC49" s="662"/>
      <c r="CD49" s="662"/>
      <c r="CE49" s="662">
        <v>0</v>
      </c>
      <c r="CF49" s="662"/>
      <c r="CG49" s="662"/>
      <c r="CH49" s="662"/>
      <c r="CI49" s="662"/>
      <c r="CJ49" s="662"/>
      <c r="CK49" s="662"/>
      <c r="CL49" s="662"/>
      <c r="CM49" s="662"/>
      <c r="CN49" s="863">
        <v>0</v>
      </c>
      <c r="CO49" s="864"/>
      <c r="CP49" s="864"/>
      <c r="CQ49" s="864"/>
      <c r="CR49" s="864"/>
      <c r="CS49" s="864"/>
      <c r="CT49" s="864"/>
      <c r="CU49" s="864"/>
      <c r="CV49" s="865"/>
    </row>
    <row r="50" spans="1:100" ht="13.5" thickBot="1">
      <c r="A50" s="664" t="s">
        <v>20</v>
      </c>
      <c r="B50" s="665"/>
      <c r="C50" s="665"/>
      <c r="D50" s="665"/>
      <c r="E50" s="666" t="s">
        <v>447</v>
      </c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7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>
        <v>0</v>
      </c>
      <c r="AV50" s="662"/>
      <c r="AW50" s="662"/>
      <c r="AX50" s="662"/>
      <c r="AY50" s="662"/>
      <c r="AZ50" s="662"/>
      <c r="BA50" s="662"/>
      <c r="BB50" s="662"/>
      <c r="BC50" s="662"/>
      <c r="BD50" s="662">
        <v>0</v>
      </c>
      <c r="BE50" s="662"/>
      <c r="BF50" s="662"/>
      <c r="BG50" s="662"/>
      <c r="BH50" s="662"/>
      <c r="BI50" s="662"/>
      <c r="BJ50" s="662"/>
      <c r="BK50" s="662"/>
      <c r="BL50" s="662"/>
      <c r="BM50" s="662">
        <v>0</v>
      </c>
      <c r="BN50" s="662"/>
      <c r="BO50" s="662"/>
      <c r="BP50" s="662"/>
      <c r="BQ50" s="662"/>
      <c r="BR50" s="662"/>
      <c r="BS50" s="662"/>
      <c r="BT50" s="662"/>
      <c r="BU50" s="662"/>
      <c r="BV50" s="662">
        <v>0</v>
      </c>
      <c r="BW50" s="662"/>
      <c r="BX50" s="662"/>
      <c r="BY50" s="662"/>
      <c r="BZ50" s="662"/>
      <c r="CA50" s="662"/>
      <c r="CB50" s="662"/>
      <c r="CC50" s="662"/>
      <c r="CD50" s="662"/>
      <c r="CE50" s="662">
        <v>0</v>
      </c>
      <c r="CF50" s="662"/>
      <c r="CG50" s="662"/>
      <c r="CH50" s="662"/>
      <c r="CI50" s="662"/>
      <c r="CJ50" s="662"/>
      <c r="CK50" s="662"/>
      <c r="CL50" s="662"/>
      <c r="CM50" s="662"/>
      <c r="CN50" s="863">
        <v>0</v>
      </c>
      <c r="CO50" s="864"/>
      <c r="CP50" s="864"/>
      <c r="CQ50" s="864"/>
      <c r="CR50" s="864"/>
      <c r="CS50" s="864"/>
      <c r="CT50" s="864"/>
      <c r="CU50" s="864"/>
      <c r="CV50" s="865"/>
    </row>
    <row r="51" spans="1:100" ht="13.5" thickBot="1">
      <c r="A51" s="664"/>
      <c r="B51" s="665"/>
      <c r="C51" s="665"/>
      <c r="D51" s="665"/>
      <c r="E51" s="666" t="s">
        <v>448</v>
      </c>
      <c r="F51" s="666"/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666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7"/>
      <c r="AL51" s="662"/>
      <c r="AM51" s="662"/>
      <c r="AN51" s="662"/>
      <c r="AO51" s="662"/>
      <c r="AP51" s="662"/>
      <c r="AQ51" s="662"/>
      <c r="AR51" s="662"/>
      <c r="AS51" s="662"/>
      <c r="AT51" s="662"/>
      <c r="AU51" s="662">
        <f>AU49-AU50</f>
        <v>0</v>
      </c>
      <c r="AV51" s="662"/>
      <c r="AW51" s="662"/>
      <c r="AX51" s="662"/>
      <c r="AY51" s="662"/>
      <c r="AZ51" s="662"/>
      <c r="BA51" s="662"/>
      <c r="BB51" s="662"/>
      <c r="BC51" s="662"/>
      <c r="BD51" s="662">
        <f>BD49-BD50</f>
        <v>0</v>
      </c>
      <c r="BE51" s="662"/>
      <c r="BF51" s="662"/>
      <c r="BG51" s="662"/>
      <c r="BH51" s="662"/>
      <c r="BI51" s="662"/>
      <c r="BJ51" s="662"/>
      <c r="BK51" s="662"/>
      <c r="BL51" s="662"/>
      <c r="BM51" s="662">
        <f>BM49-BM50</f>
        <v>0</v>
      </c>
      <c r="BN51" s="662"/>
      <c r="BO51" s="662"/>
      <c r="BP51" s="662"/>
      <c r="BQ51" s="662"/>
      <c r="BR51" s="662"/>
      <c r="BS51" s="662"/>
      <c r="BT51" s="662"/>
      <c r="BU51" s="662"/>
      <c r="BV51" s="662">
        <f>BV49-BV50</f>
        <v>0</v>
      </c>
      <c r="BW51" s="662"/>
      <c r="BX51" s="662"/>
      <c r="BY51" s="662"/>
      <c r="BZ51" s="662"/>
      <c r="CA51" s="662"/>
      <c r="CB51" s="662"/>
      <c r="CC51" s="662"/>
      <c r="CD51" s="662"/>
      <c r="CE51" s="662">
        <f>CE49-CE50</f>
        <v>0</v>
      </c>
      <c r="CF51" s="662"/>
      <c r="CG51" s="662"/>
      <c r="CH51" s="662"/>
      <c r="CI51" s="662"/>
      <c r="CJ51" s="662"/>
      <c r="CK51" s="662"/>
      <c r="CL51" s="662"/>
      <c r="CM51" s="662"/>
      <c r="CN51" s="863">
        <f>CN49-CN50</f>
        <v>0</v>
      </c>
      <c r="CO51" s="864"/>
      <c r="CP51" s="864"/>
      <c r="CQ51" s="864"/>
      <c r="CR51" s="864"/>
      <c r="CS51" s="864"/>
      <c r="CT51" s="864"/>
      <c r="CU51" s="864"/>
      <c r="CV51" s="865"/>
    </row>
    <row r="52" spans="1:100" ht="13.5" thickBot="1">
      <c r="A52" s="670" t="s">
        <v>449</v>
      </c>
      <c r="B52" s="671"/>
      <c r="C52" s="671"/>
      <c r="D52" s="671"/>
      <c r="E52" s="672" t="s">
        <v>450</v>
      </c>
      <c r="F52" s="672"/>
      <c r="G52" s="672"/>
      <c r="H52" s="672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2"/>
      <c r="T52" s="672"/>
      <c r="U52" s="672"/>
      <c r="V52" s="672"/>
      <c r="W52" s="672"/>
      <c r="X52" s="672"/>
      <c r="Y52" s="672"/>
      <c r="Z52" s="672"/>
      <c r="AA52" s="672"/>
      <c r="AB52" s="672"/>
      <c r="AC52" s="672"/>
      <c r="AD52" s="672"/>
      <c r="AE52" s="672"/>
      <c r="AF52" s="672"/>
      <c r="AG52" s="672"/>
      <c r="AH52" s="672"/>
      <c r="AI52" s="672"/>
      <c r="AJ52" s="672"/>
      <c r="AK52" s="673"/>
      <c r="AL52" s="668">
        <v>0</v>
      </c>
      <c r="AM52" s="668"/>
      <c r="AN52" s="668"/>
      <c r="AO52" s="668"/>
      <c r="AP52" s="668"/>
      <c r="AQ52" s="668"/>
      <c r="AR52" s="668"/>
      <c r="AS52" s="668"/>
      <c r="AT52" s="668"/>
      <c r="AU52" s="668">
        <v>0</v>
      </c>
      <c r="AV52" s="668"/>
      <c r="AW52" s="668"/>
      <c r="AX52" s="668"/>
      <c r="AY52" s="668"/>
      <c r="AZ52" s="668"/>
      <c r="BA52" s="668"/>
      <c r="BB52" s="668"/>
      <c r="BC52" s="668"/>
      <c r="BD52" s="668">
        <v>0</v>
      </c>
      <c r="BE52" s="668"/>
      <c r="BF52" s="668"/>
      <c r="BG52" s="668"/>
      <c r="BH52" s="668"/>
      <c r="BI52" s="668"/>
      <c r="BJ52" s="668"/>
      <c r="BK52" s="668"/>
      <c r="BL52" s="668"/>
      <c r="BM52" s="668">
        <v>0</v>
      </c>
      <c r="BN52" s="668"/>
      <c r="BO52" s="668"/>
      <c r="BP52" s="668"/>
      <c r="BQ52" s="668"/>
      <c r="BR52" s="668"/>
      <c r="BS52" s="668"/>
      <c r="BT52" s="668"/>
      <c r="BU52" s="668"/>
      <c r="BV52" s="668">
        <v>0</v>
      </c>
      <c r="BW52" s="668"/>
      <c r="BX52" s="668"/>
      <c r="BY52" s="668"/>
      <c r="BZ52" s="668"/>
      <c r="CA52" s="668"/>
      <c r="CB52" s="668"/>
      <c r="CC52" s="668"/>
      <c r="CD52" s="668"/>
      <c r="CE52" s="668">
        <v>0</v>
      </c>
      <c r="CF52" s="668"/>
      <c r="CG52" s="668"/>
      <c r="CH52" s="668"/>
      <c r="CI52" s="668"/>
      <c r="CJ52" s="668"/>
      <c r="CK52" s="668"/>
      <c r="CL52" s="668"/>
      <c r="CM52" s="668"/>
      <c r="CN52" s="674">
        <v>0</v>
      </c>
      <c r="CO52" s="675"/>
      <c r="CP52" s="675"/>
      <c r="CQ52" s="675"/>
      <c r="CR52" s="675"/>
      <c r="CS52" s="675"/>
      <c r="CT52" s="675"/>
      <c r="CU52" s="675"/>
      <c r="CV52" s="676"/>
    </row>
    <row r="53" spans="1:100" ht="13.5" thickBot="1">
      <c r="A53" s="664" t="s">
        <v>403</v>
      </c>
      <c r="B53" s="665"/>
      <c r="C53" s="665"/>
      <c r="D53" s="665"/>
      <c r="E53" s="666" t="s">
        <v>451</v>
      </c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6"/>
      <c r="Y53" s="666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7"/>
      <c r="AL53" s="662"/>
      <c r="AM53" s="662"/>
      <c r="AN53" s="662"/>
      <c r="AO53" s="662"/>
      <c r="AP53" s="662"/>
      <c r="AQ53" s="662"/>
      <c r="AR53" s="662"/>
      <c r="AS53" s="662"/>
      <c r="AT53" s="662"/>
      <c r="AU53" s="662">
        <v>0</v>
      </c>
      <c r="AV53" s="662"/>
      <c r="AW53" s="662"/>
      <c r="AX53" s="662"/>
      <c r="AY53" s="662"/>
      <c r="AZ53" s="662"/>
      <c r="BA53" s="662"/>
      <c r="BB53" s="662"/>
      <c r="BC53" s="662"/>
      <c r="BD53" s="662">
        <v>0</v>
      </c>
      <c r="BE53" s="662"/>
      <c r="BF53" s="662"/>
      <c r="BG53" s="662"/>
      <c r="BH53" s="662"/>
      <c r="BI53" s="662"/>
      <c r="BJ53" s="662"/>
      <c r="BK53" s="662"/>
      <c r="BL53" s="662"/>
      <c r="BM53" s="662">
        <v>0</v>
      </c>
      <c r="BN53" s="662"/>
      <c r="BO53" s="662"/>
      <c r="BP53" s="662"/>
      <c r="BQ53" s="662"/>
      <c r="BR53" s="662"/>
      <c r="BS53" s="662"/>
      <c r="BT53" s="662"/>
      <c r="BU53" s="662"/>
      <c r="BV53" s="662">
        <v>0</v>
      </c>
      <c r="BW53" s="662"/>
      <c r="BX53" s="662"/>
      <c r="BY53" s="662"/>
      <c r="BZ53" s="662"/>
      <c r="CA53" s="662"/>
      <c r="CB53" s="662"/>
      <c r="CC53" s="662"/>
      <c r="CD53" s="662"/>
      <c r="CE53" s="662">
        <v>0</v>
      </c>
      <c r="CF53" s="662"/>
      <c r="CG53" s="662"/>
      <c r="CH53" s="662"/>
      <c r="CI53" s="662"/>
      <c r="CJ53" s="662"/>
      <c r="CK53" s="662"/>
      <c r="CL53" s="662"/>
      <c r="CM53" s="662"/>
      <c r="CN53" s="863">
        <v>0</v>
      </c>
      <c r="CO53" s="864"/>
      <c r="CP53" s="864"/>
      <c r="CQ53" s="864"/>
      <c r="CR53" s="864"/>
      <c r="CS53" s="864"/>
      <c r="CT53" s="864"/>
      <c r="CU53" s="864"/>
      <c r="CV53" s="865"/>
    </row>
    <row r="54" spans="1:100" ht="13.5" thickBot="1">
      <c r="A54" s="664" t="s">
        <v>20</v>
      </c>
      <c r="B54" s="665"/>
      <c r="C54" s="665"/>
      <c r="D54" s="665"/>
      <c r="E54" s="666" t="s">
        <v>452</v>
      </c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  <c r="AJ54" s="666"/>
      <c r="AK54" s="667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>
        <v>0</v>
      </c>
      <c r="AV54" s="662"/>
      <c r="AW54" s="662"/>
      <c r="AX54" s="662"/>
      <c r="AY54" s="662"/>
      <c r="AZ54" s="662"/>
      <c r="BA54" s="662"/>
      <c r="BB54" s="662"/>
      <c r="BC54" s="662"/>
      <c r="BD54" s="662">
        <v>0</v>
      </c>
      <c r="BE54" s="662"/>
      <c r="BF54" s="662"/>
      <c r="BG54" s="662"/>
      <c r="BH54" s="662"/>
      <c r="BI54" s="662"/>
      <c r="BJ54" s="662"/>
      <c r="BK54" s="662"/>
      <c r="BL54" s="662"/>
      <c r="BM54" s="662">
        <v>0</v>
      </c>
      <c r="BN54" s="662"/>
      <c r="BO54" s="662"/>
      <c r="BP54" s="662"/>
      <c r="BQ54" s="662"/>
      <c r="BR54" s="662"/>
      <c r="BS54" s="662"/>
      <c r="BT54" s="662"/>
      <c r="BU54" s="662"/>
      <c r="BV54" s="662">
        <v>0</v>
      </c>
      <c r="BW54" s="662"/>
      <c r="BX54" s="662"/>
      <c r="BY54" s="662"/>
      <c r="BZ54" s="662"/>
      <c r="CA54" s="662"/>
      <c r="CB54" s="662"/>
      <c r="CC54" s="662"/>
      <c r="CD54" s="662"/>
      <c r="CE54" s="662">
        <v>0</v>
      </c>
      <c r="CF54" s="662"/>
      <c r="CG54" s="662"/>
      <c r="CH54" s="662"/>
      <c r="CI54" s="662"/>
      <c r="CJ54" s="662"/>
      <c r="CK54" s="662"/>
      <c r="CL54" s="662"/>
      <c r="CM54" s="662"/>
      <c r="CN54" s="863">
        <v>0</v>
      </c>
      <c r="CO54" s="864"/>
      <c r="CP54" s="864"/>
      <c r="CQ54" s="864"/>
      <c r="CR54" s="864"/>
      <c r="CS54" s="864"/>
      <c r="CT54" s="864"/>
      <c r="CU54" s="864"/>
      <c r="CV54" s="865"/>
    </row>
    <row r="55" spans="1:100" ht="13.5" thickBot="1">
      <c r="A55" s="664"/>
      <c r="B55" s="665"/>
      <c r="C55" s="665"/>
      <c r="D55" s="665"/>
      <c r="E55" s="666" t="s">
        <v>448</v>
      </c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6"/>
      <c r="AE55" s="666"/>
      <c r="AF55" s="666"/>
      <c r="AG55" s="666"/>
      <c r="AH55" s="666"/>
      <c r="AI55" s="666"/>
      <c r="AJ55" s="666"/>
      <c r="AK55" s="667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>
        <f>AU53-AU54</f>
        <v>0</v>
      </c>
      <c r="AV55" s="662"/>
      <c r="AW55" s="662"/>
      <c r="AX55" s="662"/>
      <c r="AY55" s="662"/>
      <c r="AZ55" s="662"/>
      <c r="BA55" s="662"/>
      <c r="BB55" s="662"/>
      <c r="BC55" s="662"/>
      <c r="BD55" s="662">
        <f>BD53-BD54</f>
        <v>0</v>
      </c>
      <c r="BE55" s="662"/>
      <c r="BF55" s="662"/>
      <c r="BG55" s="662"/>
      <c r="BH55" s="662"/>
      <c r="BI55" s="662"/>
      <c r="BJ55" s="662"/>
      <c r="BK55" s="662"/>
      <c r="BL55" s="662"/>
      <c r="BM55" s="662">
        <f>BM53-BM54</f>
        <v>0</v>
      </c>
      <c r="BN55" s="662"/>
      <c r="BO55" s="662"/>
      <c r="BP55" s="662"/>
      <c r="BQ55" s="662"/>
      <c r="BR55" s="662"/>
      <c r="BS55" s="662"/>
      <c r="BT55" s="662"/>
      <c r="BU55" s="662"/>
      <c r="BV55" s="662">
        <f>BV53-BV54</f>
        <v>0</v>
      </c>
      <c r="BW55" s="662"/>
      <c r="BX55" s="662"/>
      <c r="BY55" s="662"/>
      <c r="BZ55" s="662"/>
      <c r="CA55" s="662"/>
      <c r="CB55" s="662"/>
      <c r="CC55" s="662"/>
      <c r="CD55" s="662"/>
      <c r="CE55" s="662">
        <f>CE53-CE54</f>
        <v>0</v>
      </c>
      <c r="CF55" s="662"/>
      <c r="CG55" s="662"/>
      <c r="CH55" s="662"/>
      <c r="CI55" s="662"/>
      <c r="CJ55" s="662"/>
      <c r="CK55" s="662"/>
      <c r="CL55" s="662"/>
      <c r="CM55" s="662"/>
      <c r="CN55" s="863">
        <f>CN53-CN54</f>
        <v>0</v>
      </c>
      <c r="CO55" s="864"/>
      <c r="CP55" s="864"/>
      <c r="CQ55" s="864"/>
      <c r="CR55" s="864"/>
      <c r="CS55" s="864"/>
      <c r="CT55" s="864"/>
      <c r="CU55" s="864"/>
      <c r="CV55" s="865"/>
    </row>
    <row r="56" spans="1:100" ht="13.5" thickBot="1">
      <c r="A56" s="670" t="s">
        <v>453</v>
      </c>
      <c r="B56" s="671"/>
      <c r="C56" s="671"/>
      <c r="D56" s="671"/>
      <c r="E56" s="672" t="s">
        <v>454</v>
      </c>
      <c r="F56" s="672"/>
      <c r="G56" s="672"/>
      <c r="H56" s="672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  <c r="T56" s="672"/>
      <c r="U56" s="672"/>
      <c r="V56" s="672"/>
      <c r="W56" s="672"/>
      <c r="X56" s="672"/>
      <c r="Y56" s="672"/>
      <c r="Z56" s="672"/>
      <c r="AA56" s="672"/>
      <c r="AB56" s="672"/>
      <c r="AC56" s="672"/>
      <c r="AD56" s="672"/>
      <c r="AE56" s="672"/>
      <c r="AF56" s="672"/>
      <c r="AG56" s="672"/>
      <c r="AH56" s="672"/>
      <c r="AI56" s="672"/>
      <c r="AJ56" s="672"/>
      <c r="AK56" s="673"/>
      <c r="AL56" s="668">
        <v>0</v>
      </c>
      <c r="AM56" s="668"/>
      <c r="AN56" s="668"/>
      <c r="AO56" s="668"/>
      <c r="AP56" s="668"/>
      <c r="AQ56" s="668"/>
      <c r="AR56" s="668"/>
      <c r="AS56" s="668"/>
      <c r="AT56" s="668"/>
      <c r="AU56" s="668">
        <v>0</v>
      </c>
      <c r="AV56" s="668"/>
      <c r="AW56" s="668"/>
      <c r="AX56" s="668"/>
      <c r="AY56" s="668"/>
      <c r="AZ56" s="668"/>
      <c r="BA56" s="668"/>
      <c r="BB56" s="668"/>
      <c r="BC56" s="668"/>
      <c r="BD56" s="668">
        <v>0</v>
      </c>
      <c r="BE56" s="668"/>
      <c r="BF56" s="668"/>
      <c r="BG56" s="668"/>
      <c r="BH56" s="668"/>
      <c r="BI56" s="668"/>
      <c r="BJ56" s="668"/>
      <c r="BK56" s="668"/>
      <c r="BL56" s="668"/>
      <c r="BM56" s="668">
        <v>0</v>
      </c>
      <c r="BN56" s="668"/>
      <c r="BO56" s="668"/>
      <c r="BP56" s="668"/>
      <c r="BQ56" s="668"/>
      <c r="BR56" s="668"/>
      <c r="BS56" s="668"/>
      <c r="BT56" s="668"/>
      <c r="BU56" s="668"/>
      <c r="BV56" s="668">
        <v>0</v>
      </c>
      <c r="BW56" s="668"/>
      <c r="BX56" s="668"/>
      <c r="BY56" s="668"/>
      <c r="BZ56" s="668"/>
      <c r="CA56" s="668"/>
      <c r="CB56" s="668"/>
      <c r="CC56" s="668"/>
      <c r="CD56" s="668"/>
      <c r="CE56" s="668">
        <v>0</v>
      </c>
      <c r="CF56" s="668"/>
      <c r="CG56" s="668"/>
      <c r="CH56" s="668"/>
      <c r="CI56" s="668"/>
      <c r="CJ56" s="668"/>
      <c r="CK56" s="668"/>
      <c r="CL56" s="668"/>
      <c r="CM56" s="668"/>
      <c r="CN56" s="674">
        <v>0</v>
      </c>
      <c r="CO56" s="675"/>
      <c r="CP56" s="675"/>
      <c r="CQ56" s="675"/>
      <c r="CR56" s="675"/>
      <c r="CS56" s="675"/>
      <c r="CT56" s="675"/>
      <c r="CU56" s="675"/>
      <c r="CV56" s="676"/>
    </row>
    <row r="57" spans="1:100" ht="13.5" thickBot="1">
      <c r="A57" s="664" t="s">
        <v>403</v>
      </c>
      <c r="B57" s="665"/>
      <c r="C57" s="665"/>
      <c r="D57" s="665"/>
      <c r="E57" s="666" t="s">
        <v>455</v>
      </c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667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>
        <v>0</v>
      </c>
      <c r="AV57" s="662"/>
      <c r="AW57" s="662"/>
      <c r="AX57" s="662"/>
      <c r="AY57" s="662"/>
      <c r="AZ57" s="662"/>
      <c r="BA57" s="662"/>
      <c r="BB57" s="662"/>
      <c r="BC57" s="662"/>
      <c r="BD57" s="662">
        <v>0</v>
      </c>
      <c r="BE57" s="662"/>
      <c r="BF57" s="662"/>
      <c r="BG57" s="662"/>
      <c r="BH57" s="662"/>
      <c r="BI57" s="662"/>
      <c r="BJ57" s="662"/>
      <c r="BK57" s="662"/>
      <c r="BL57" s="662"/>
      <c r="BM57" s="662">
        <v>0</v>
      </c>
      <c r="BN57" s="662"/>
      <c r="BO57" s="662"/>
      <c r="BP57" s="662"/>
      <c r="BQ57" s="662"/>
      <c r="BR57" s="662"/>
      <c r="BS57" s="662"/>
      <c r="BT57" s="662"/>
      <c r="BU57" s="662"/>
      <c r="BV57" s="662">
        <v>0</v>
      </c>
      <c r="BW57" s="662"/>
      <c r="BX57" s="662"/>
      <c r="BY57" s="662"/>
      <c r="BZ57" s="662"/>
      <c r="CA57" s="662"/>
      <c r="CB57" s="662"/>
      <c r="CC57" s="662"/>
      <c r="CD57" s="662"/>
      <c r="CE57" s="662">
        <v>0</v>
      </c>
      <c r="CF57" s="662"/>
      <c r="CG57" s="662"/>
      <c r="CH57" s="662"/>
      <c r="CI57" s="662"/>
      <c r="CJ57" s="662"/>
      <c r="CK57" s="662"/>
      <c r="CL57" s="662"/>
      <c r="CM57" s="662"/>
      <c r="CN57" s="863">
        <v>0</v>
      </c>
      <c r="CO57" s="864"/>
      <c r="CP57" s="864"/>
      <c r="CQ57" s="864"/>
      <c r="CR57" s="864"/>
      <c r="CS57" s="864"/>
      <c r="CT57" s="864"/>
      <c r="CU57" s="864"/>
      <c r="CV57" s="865"/>
    </row>
    <row r="58" spans="1:100" ht="13.5" thickBot="1">
      <c r="A58" s="664" t="s">
        <v>20</v>
      </c>
      <c r="B58" s="665"/>
      <c r="C58" s="665"/>
      <c r="D58" s="665"/>
      <c r="E58" s="666" t="s">
        <v>456</v>
      </c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  <c r="AJ58" s="666"/>
      <c r="AK58" s="667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>
        <v>0</v>
      </c>
      <c r="AV58" s="662"/>
      <c r="AW58" s="662"/>
      <c r="AX58" s="662"/>
      <c r="AY58" s="662"/>
      <c r="AZ58" s="662"/>
      <c r="BA58" s="662"/>
      <c r="BB58" s="662"/>
      <c r="BC58" s="662"/>
      <c r="BD58" s="662">
        <v>0</v>
      </c>
      <c r="BE58" s="662"/>
      <c r="BF58" s="662"/>
      <c r="BG58" s="662"/>
      <c r="BH58" s="662"/>
      <c r="BI58" s="662"/>
      <c r="BJ58" s="662"/>
      <c r="BK58" s="662"/>
      <c r="BL58" s="662"/>
      <c r="BM58" s="662">
        <v>0</v>
      </c>
      <c r="BN58" s="662"/>
      <c r="BO58" s="662"/>
      <c r="BP58" s="662"/>
      <c r="BQ58" s="662"/>
      <c r="BR58" s="662"/>
      <c r="BS58" s="662"/>
      <c r="BT58" s="662"/>
      <c r="BU58" s="662"/>
      <c r="BV58" s="662">
        <v>0</v>
      </c>
      <c r="BW58" s="662"/>
      <c r="BX58" s="662"/>
      <c r="BY58" s="662"/>
      <c r="BZ58" s="662"/>
      <c r="CA58" s="662"/>
      <c r="CB58" s="662"/>
      <c r="CC58" s="662"/>
      <c r="CD58" s="662"/>
      <c r="CE58" s="662">
        <v>0</v>
      </c>
      <c r="CF58" s="662"/>
      <c r="CG58" s="662"/>
      <c r="CH58" s="662"/>
      <c r="CI58" s="662"/>
      <c r="CJ58" s="662"/>
      <c r="CK58" s="662"/>
      <c r="CL58" s="662"/>
      <c r="CM58" s="662"/>
      <c r="CN58" s="863">
        <v>0</v>
      </c>
      <c r="CO58" s="864"/>
      <c r="CP58" s="864"/>
      <c r="CQ58" s="864"/>
      <c r="CR58" s="864"/>
      <c r="CS58" s="864"/>
      <c r="CT58" s="864"/>
      <c r="CU58" s="864"/>
      <c r="CV58" s="865"/>
    </row>
    <row r="59" spans="1:100" ht="13.5" thickBot="1">
      <c r="A59" s="670" t="s">
        <v>457</v>
      </c>
      <c r="B59" s="671"/>
      <c r="C59" s="671"/>
      <c r="D59" s="671"/>
      <c r="E59" s="672" t="s">
        <v>458</v>
      </c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672"/>
      <c r="W59" s="672"/>
      <c r="X59" s="672"/>
      <c r="Y59" s="672"/>
      <c r="Z59" s="672"/>
      <c r="AA59" s="672"/>
      <c r="AB59" s="672"/>
      <c r="AC59" s="672"/>
      <c r="AD59" s="672"/>
      <c r="AE59" s="672"/>
      <c r="AF59" s="672"/>
      <c r="AG59" s="672"/>
      <c r="AH59" s="672"/>
      <c r="AI59" s="672"/>
      <c r="AJ59" s="672"/>
      <c r="AK59" s="673"/>
      <c r="AL59" s="668">
        <v>0</v>
      </c>
      <c r="AM59" s="668"/>
      <c r="AN59" s="668"/>
      <c r="AO59" s="668"/>
      <c r="AP59" s="668"/>
      <c r="AQ59" s="668"/>
      <c r="AR59" s="668"/>
      <c r="AS59" s="668"/>
      <c r="AT59" s="668"/>
      <c r="AU59" s="668">
        <v>0</v>
      </c>
      <c r="AV59" s="668"/>
      <c r="AW59" s="668"/>
      <c r="AX59" s="668"/>
      <c r="AY59" s="668"/>
      <c r="AZ59" s="668"/>
      <c r="BA59" s="668"/>
      <c r="BB59" s="668"/>
      <c r="BC59" s="668"/>
      <c r="BD59" s="668">
        <v>0</v>
      </c>
      <c r="BE59" s="668"/>
      <c r="BF59" s="668"/>
      <c r="BG59" s="668"/>
      <c r="BH59" s="668"/>
      <c r="BI59" s="668"/>
      <c r="BJ59" s="668"/>
      <c r="BK59" s="668"/>
      <c r="BL59" s="668"/>
      <c r="BM59" s="668">
        <v>0</v>
      </c>
      <c r="BN59" s="668"/>
      <c r="BO59" s="668"/>
      <c r="BP59" s="668"/>
      <c r="BQ59" s="668"/>
      <c r="BR59" s="668"/>
      <c r="BS59" s="668"/>
      <c r="BT59" s="668"/>
      <c r="BU59" s="668"/>
      <c r="BV59" s="668">
        <v>0</v>
      </c>
      <c r="BW59" s="668"/>
      <c r="BX59" s="668"/>
      <c r="BY59" s="668"/>
      <c r="BZ59" s="668"/>
      <c r="CA59" s="668"/>
      <c r="CB59" s="668"/>
      <c r="CC59" s="668"/>
      <c r="CD59" s="668"/>
      <c r="CE59" s="668">
        <v>0</v>
      </c>
      <c r="CF59" s="668"/>
      <c r="CG59" s="668"/>
      <c r="CH59" s="668"/>
      <c r="CI59" s="668"/>
      <c r="CJ59" s="668"/>
      <c r="CK59" s="668"/>
      <c r="CL59" s="668"/>
      <c r="CM59" s="668"/>
      <c r="CN59" s="674">
        <v>0</v>
      </c>
      <c r="CO59" s="675"/>
      <c r="CP59" s="675"/>
      <c r="CQ59" s="675"/>
      <c r="CR59" s="675"/>
      <c r="CS59" s="675"/>
      <c r="CT59" s="675"/>
      <c r="CU59" s="675"/>
      <c r="CV59" s="676"/>
    </row>
    <row r="60" spans="1:100" ht="13.5" thickBot="1">
      <c r="A60" s="664" t="s">
        <v>403</v>
      </c>
      <c r="B60" s="665"/>
      <c r="C60" s="665"/>
      <c r="D60" s="665"/>
      <c r="E60" s="666" t="s">
        <v>459</v>
      </c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6"/>
      <c r="AE60" s="666"/>
      <c r="AF60" s="666"/>
      <c r="AG60" s="666"/>
      <c r="AH60" s="666"/>
      <c r="AI60" s="666"/>
      <c r="AJ60" s="666"/>
      <c r="AK60" s="667"/>
      <c r="AL60" s="662"/>
      <c r="AM60" s="662"/>
      <c r="AN60" s="662"/>
      <c r="AO60" s="662"/>
      <c r="AP60" s="662"/>
      <c r="AQ60" s="662"/>
      <c r="AR60" s="662"/>
      <c r="AS60" s="662"/>
      <c r="AT60" s="662"/>
      <c r="AU60" s="662">
        <v>0</v>
      </c>
      <c r="AV60" s="662"/>
      <c r="AW60" s="662"/>
      <c r="AX60" s="662"/>
      <c r="AY60" s="662"/>
      <c r="AZ60" s="662"/>
      <c r="BA60" s="662"/>
      <c r="BB60" s="662"/>
      <c r="BC60" s="662"/>
      <c r="BD60" s="662">
        <v>0</v>
      </c>
      <c r="BE60" s="662"/>
      <c r="BF60" s="662"/>
      <c r="BG60" s="662"/>
      <c r="BH60" s="662"/>
      <c r="BI60" s="662"/>
      <c r="BJ60" s="662"/>
      <c r="BK60" s="662"/>
      <c r="BL60" s="662"/>
      <c r="BM60" s="662">
        <v>0</v>
      </c>
      <c r="BN60" s="662"/>
      <c r="BO60" s="662"/>
      <c r="BP60" s="662"/>
      <c r="BQ60" s="662"/>
      <c r="BR60" s="662"/>
      <c r="BS60" s="662"/>
      <c r="BT60" s="662"/>
      <c r="BU60" s="662"/>
      <c r="BV60" s="662">
        <v>0</v>
      </c>
      <c r="BW60" s="662"/>
      <c r="BX60" s="662"/>
      <c r="BY60" s="662"/>
      <c r="BZ60" s="662"/>
      <c r="CA60" s="662"/>
      <c r="CB60" s="662"/>
      <c r="CC60" s="662"/>
      <c r="CD60" s="662"/>
      <c r="CE60" s="662">
        <v>0</v>
      </c>
      <c r="CF60" s="662"/>
      <c r="CG60" s="662"/>
      <c r="CH60" s="662"/>
      <c r="CI60" s="662"/>
      <c r="CJ60" s="662"/>
      <c r="CK60" s="662"/>
      <c r="CL60" s="662"/>
      <c r="CM60" s="662"/>
      <c r="CN60" s="863">
        <v>0</v>
      </c>
      <c r="CO60" s="864"/>
      <c r="CP60" s="864"/>
      <c r="CQ60" s="864"/>
      <c r="CR60" s="864"/>
      <c r="CS60" s="864"/>
      <c r="CT60" s="864"/>
      <c r="CU60" s="864"/>
      <c r="CV60" s="865"/>
    </row>
    <row r="61" spans="1:100" ht="13.5" thickBot="1">
      <c r="A61" s="664" t="s">
        <v>20</v>
      </c>
      <c r="B61" s="665"/>
      <c r="C61" s="665"/>
      <c r="D61" s="665"/>
      <c r="E61" s="666" t="s">
        <v>456</v>
      </c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666"/>
      <c r="AF61" s="666"/>
      <c r="AG61" s="666"/>
      <c r="AH61" s="666"/>
      <c r="AI61" s="666"/>
      <c r="AJ61" s="666"/>
      <c r="AK61" s="667"/>
      <c r="AL61" s="662"/>
      <c r="AM61" s="662"/>
      <c r="AN61" s="662"/>
      <c r="AO61" s="662"/>
      <c r="AP61" s="662"/>
      <c r="AQ61" s="662"/>
      <c r="AR61" s="662"/>
      <c r="AS61" s="662"/>
      <c r="AT61" s="662"/>
      <c r="AU61" s="662">
        <v>0</v>
      </c>
      <c r="AV61" s="662"/>
      <c r="AW61" s="662"/>
      <c r="AX61" s="662"/>
      <c r="AY61" s="662"/>
      <c r="AZ61" s="662"/>
      <c r="BA61" s="662"/>
      <c r="BB61" s="662"/>
      <c r="BC61" s="662"/>
      <c r="BD61" s="662">
        <v>0</v>
      </c>
      <c r="BE61" s="662"/>
      <c r="BF61" s="662"/>
      <c r="BG61" s="662"/>
      <c r="BH61" s="662"/>
      <c r="BI61" s="662"/>
      <c r="BJ61" s="662"/>
      <c r="BK61" s="662"/>
      <c r="BL61" s="662"/>
      <c r="BM61" s="662">
        <v>0</v>
      </c>
      <c r="BN61" s="662"/>
      <c r="BO61" s="662"/>
      <c r="BP61" s="662"/>
      <c r="BQ61" s="662"/>
      <c r="BR61" s="662"/>
      <c r="BS61" s="662"/>
      <c r="BT61" s="662"/>
      <c r="BU61" s="662"/>
      <c r="BV61" s="662">
        <v>0</v>
      </c>
      <c r="BW61" s="662"/>
      <c r="BX61" s="662"/>
      <c r="BY61" s="662"/>
      <c r="BZ61" s="662"/>
      <c r="CA61" s="662"/>
      <c r="CB61" s="662"/>
      <c r="CC61" s="662"/>
      <c r="CD61" s="662"/>
      <c r="CE61" s="662">
        <v>0</v>
      </c>
      <c r="CF61" s="662"/>
      <c r="CG61" s="662"/>
      <c r="CH61" s="662"/>
      <c r="CI61" s="662"/>
      <c r="CJ61" s="662"/>
      <c r="CK61" s="662"/>
      <c r="CL61" s="662"/>
      <c r="CM61" s="662"/>
      <c r="CN61" s="863">
        <v>0</v>
      </c>
      <c r="CO61" s="864"/>
      <c r="CP61" s="864"/>
      <c r="CQ61" s="864"/>
      <c r="CR61" s="864"/>
      <c r="CS61" s="864"/>
      <c r="CT61" s="864"/>
      <c r="CU61" s="864"/>
      <c r="CV61" s="865"/>
    </row>
    <row r="62" spans="1:100" ht="13.5" thickBot="1">
      <c r="A62" s="670" t="s">
        <v>460</v>
      </c>
      <c r="B62" s="671"/>
      <c r="C62" s="671"/>
      <c r="D62" s="671"/>
      <c r="E62" s="672" t="s">
        <v>461</v>
      </c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J62" s="672"/>
      <c r="AK62" s="673"/>
      <c r="AL62" s="668">
        <v>0</v>
      </c>
      <c r="AM62" s="668"/>
      <c r="AN62" s="668"/>
      <c r="AO62" s="668"/>
      <c r="AP62" s="668"/>
      <c r="AQ62" s="668"/>
      <c r="AR62" s="668"/>
      <c r="AS62" s="668"/>
      <c r="AT62" s="668"/>
      <c r="AU62" s="668">
        <f>AU19*0.18</f>
        <v>0.2528586</v>
      </c>
      <c r="AV62" s="668"/>
      <c r="AW62" s="668"/>
      <c r="AX62" s="668"/>
      <c r="AY62" s="668"/>
      <c r="AZ62" s="668"/>
      <c r="BA62" s="668"/>
      <c r="BB62" s="668"/>
      <c r="BC62" s="668"/>
      <c r="BD62" s="668">
        <f>BD19*0.18</f>
        <v>0.7738200000000001</v>
      </c>
      <c r="BE62" s="668"/>
      <c r="BF62" s="668"/>
      <c r="BG62" s="668"/>
      <c r="BH62" s="668"/>
      <c r="BI62" s="668"/>
      <c r="BJ62" s="668"/>
      <c r="BK62" s="668"/>
      <c r="BL62" s="668"/>
      <c r="BM62" s="668">
        <f>BM19*0.18</f>
        <v>0.8194212</v>
      </c>
      <c r="BN62" s="668"/>
      <c r="BO62" s="668"/>
      <c r="BP62" s="668"/>
      <c r="BQ62" s="668"/>
      <c r="BR62" s="668"/>
      <c r="BS62" s="668"/>
      <c r="BT62" s="668"/>
      <c r="BU62" s="668"/>
      <c r="BV62" s="668">
        <f>BV19*0.18</f>
        <v>0.8323758</v>
      </c>
      <c r="BW62" s="668"/>
      <c r="BX62" s="668"/>
      <c r="BY62" s="668"/>
      <c r="BZ62" s="668"/>
      <c r="CA62" s="668"/>
      <c r="CB62" s="668"/>
      <c r="CC62" s="668"/>
      <c r="CD62" s="668"/>
      <c r="CE62" s="668">
        <f>CE19*0.18</f>
        <v>0.8460594</v>
      </c>
      <c r="CF62" s="668"/>
      <c r="CG62" s="668"/>
      <c r="CH62" s="668"/>
      <c r="CI62" s="668"/>
      <c r="CJ62" s="668"/>
      <c r="CK62" s="668"/>
      <c r="CL62" s="668"/>
      <c r="CM62" s="668"/>
      <c r="CN62" s="674">
        <f>CN19*0.2</f>
        <v>0.953812</v>
      </c>
      <c r="CO62" s="675"/>
      <c r="CP62" s="675"/>
      <c r="CQ62" s="675"/>
      <c r="CR62" s="675"/>
      <c r="CS62" s="675"/>
      <c r="CT62" s="675"/>
      <c r="CU62" s="675"/>
      <c r="CV62" s="676"/>
    </row>
    <row r="63" spans="1:100" ht="13.5" thickBot="1">
      <c r="A63" s="670" t="s">
        <v>462</v>
      </c>
      <c r="B63" s="671"/>
      <c r="C63" s="671"/>
      <c r="D63" s="671"/>
      <c r="E63" s="672" t="s">
        <v>463</v>
      </c>
      <c r="F63" s="672"/>
      <c r="G63" s="672"/>
      <c r="H63" s="672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2"/>
      <c r="T63" s="672"/>
      <c r="U63" s="672"/>
      <c r="V63" s="672"/>
      <c r="W63" s="672"/>
      <c r="X63" s="672"/>
      <c r="Y63" s="672"/>
      <c r="Z63" s="672"/>
      <c r="AA63" s="672"/>
      <c r="AB63" s="672"/>
      <c r="AC63" s="672"/>
      <c r="AD63" s="672"/>
      <c r="AE63" s="672"/>
      <c r="AF63" s="672"/>
      <c r="AG63" s="672"/>
      <c r="AH63" s="672"/>
      <c r="AI63" s="672"/>
      <c r="AJ63" s="672"/>
      <c r="AK63" s="673"/>
      <c r="AL63" s="668">
        <v>0</v>
      </c>
      <c r="AM63" s="668"/>
      <c r="AN63" s="668"/>
      <c r="AO63" s="668"/>
      <c r="AP63" s="668"/>
      <c r="AQ63" s="668"/>
      <c r="AR63" s="668"/>
      <c r="AS63" s="668"/>
      <c r="AT63" s="668"/>
      <c r="AU63" s="668">
        <v>0</v>
      </c>
      <c r="AV63" s="668"/>
      <c r="AW63" s="668"/>
      <c r="AX63" s="668"/>
      <c r="AY63" s="668"/>
      <c r="AZ63" s="668"/>
      <c r="BA63" s="668"/>
      <c r="BB63" s="668"/>
      <c r="BC63" s="668"/>
      <c r="BD63" s="668">
        <v>0</v>
      </c>
      <c r="BE63" s="668"/>
      <c r="BF63" s="668"/>
      <c r="BG63" s="668"/>
      <c r="BH63" s="668"/>
      <c r="BI63" s="668"/>
      <c r="BJ63" s="668"/>
      <c r="BK63" s="668"/>
      <c r="BL63" s="668"/>
      <c r="BM63" s="668">
        <v>0</v>
      </c>
      <c r="BN63" s="668"/>
      <c r="BO63" s="668"/>
      <c r="BP63" s="668"/>
      <c r="BQ63" s="668"/>
      <c r="BR63" s="668"/>
      <c r="BS63" s="668"/>
      <c r="BT63" s="668"/>
      <c r="BU63" s="668"/>
      <c r="BV63" s="668">
        <v>0</v>
      </c>
      <c r="BW63" s="668"/>
      <c r="BX63" s="668"/>
      <c r="BY63" s="668"/>
      <c r="BZ63" s="668"/>
      <c r="CA63" s="668"/>
      <c r="CB63" s="668"/>
      <c r="CC63" s="668"/>
      <c r="CD63" s="668"/>
      <c r="CE63" s="668">
        <v>0</v>
      </c>
      <c r="CF63" s="668"/>
      <c r="CG63" s="668"/>
      <c r="CH63" s="668"/>
      <c r="CI63" s="668"/>
      <c r="CJ63" s="668"/>
      <c r="CK63" s="668"/>
      <c r="CL63" s="668"/>
      <c r="CM63" s="668"/>
      <c r="CN63" s="674">
        <v>0</v>
      </c>
      <c r="CO63" s="675"/>
      <c r="CP63" s="675"/>
      <c r="CQ63" s="675"/>
      <c r="CR63" s="675"/>
      <c r="CS63" s="675"/>
      <c r="CT63" s="675"/>
      <c r="CU63" s="675"/>
      <c r="CV63" s="676"/>
    </row>
    <row r="64" spans="1:100" ht="13.5" thickBot="1">
      <c r="A64" s="664" t="s">
        <v>403</v>
      </c>
      <c r="B64" s="665"/>
      <c r="C64" s="665"/>
      <c r="D64" s="665"/>
      <c r="E64" s="666" t="s">
        <v>464</v>
      </c>
      <c r="F64" s="666"/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66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6"/>
      <c r="AE64" s="666"/>
      <c r="AF64" s="666"/>
      <c r="AG64" s="666"/>
      <c r="AH64" s="666"/>
      <c r="AI64" s="666"/>
      <c r="AJ64" s="666"/>
      <c r="AK64" s="667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>
        <v>0</v>
      </c>
      <c r="AV64" s="662"/>
      <c r="AW64" s="662"/>
      <c r="AX64" s="662"/>
      <c r="AY64" s="662"/>
      <c r="AZ64" s="662"/>
      <c r="BA64" s="662"/>
      <c r="BB64" s="662"/>
      <c r="BC64" s="662"/>
      <c r="BD64" s="662">
        <v>0</v>
      </c>
      <c r="BE64" s="662"/>
      <c r="BF64" s="662"/>
      <c r="BG64" s="662"/>
      <c r="BH64" s="662"/>
      <c r="BI64" s="662"/>
      <c r="BJ64" s="662"/>
      <c r="BK64" s="662"/>
      <c r="BL64" s="662"/>
      <c r="BM64" s="662">
        <v>0</v>
      </c>
      <c r="BN64" s="662"/>
      <c r="BO64" s="662"/>
      <c r="BP64" s="662"/>
      <c r="BQ64" s="662"/>
      <c r="BR64" s="662"/>
      <c r="BS64" s="662"/>
      <c r="BT64" s="662"/>
      <c r="BU64" s="662"/>
      <c r="BV64" s="662">
        <v>0</v>
      </c>
      <c r="BW64" s="662"/>
      <c r="BX64" s="662"/>
      <c r="BY64" s="662"/>
      <c r="BZ64" s="662"/>
      <c r="CA64" s="662"/>
      <c r="CB64" s="662"/>
      <c r="CC64" s="662"/>
      <c r="CD64" s="662"/>
      <c r="CE64" s="662">
        <v>0</v>
      </c>
      <c r="CF64" s="662"/>
      <c r="CG64" s="662"/>
      <c r="CH64" s="662"/>
      <c r="CI64" s="662"/>
      <c r="CJ64" s="662"/>
      <c r="CK64" s="662"/>
      <c r="CL64" s="662"/>
      <c r="CM64" s="662"/>
      <c r="CN64" s="863">
        <v>0</v>
      </c>
      <c r="CO64" s="864"/>
      <c r="CP64" s="864"/>
      <c r="CQ64" s="864"/>
      <c r="CR64" s="864"/>
      <c r="CS64" s="864"/>
      <c r="CT64" s="864"/>
      <c r="CU64" s="864"/>
      <c r="CV64" s="865"/>
    </row>
    <row r="65" spans="1:100" ht="13.5" thickBot="1">
      <c r="A65" s="664" t="s">
        <v>20</v>
      </c>
      <c r="B65" s="665"/>
      <c r="C65" s="665"/>
      <c r="D65" s="665"/>
      <c r="E65" s="666" t="s">
        <v>465</v>
      </c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7"/>
      <c r="AL65" s="662"/>
      <c r="AM65" s="662"/>
      <c r="AN65" s="662"/>
      <c r="AO65" s="662"/>
      <c r="AP65" s="662"/>
      <c r="AQ65" s="662"/>
      <c r="AR65" s="662"/>
      <c r="AS65" s="662"/>
      <c r="AT65" s="662"/>
      <c r="AU65" s="662">
        <v>0</v>
      </c>
      <c r="AV65" s="662"/>
      <c r="AW65" s="662"/>
      <c r="AX65" s="662"/>
      <c r="AY65" s="662"/>
      <c r="AZ65" s="662"/>
      <c r="BA65" s="662"/>
      <c r="BB65" s="662"/>
      <c r="BC65" s="662"/>
      <c r="BD65" s="662">
        <v>0</v>
      </c>
      <c r="BE65" s="662"/>
      <c r="BF65" s="662"/>
      <c r="BG65" s="662"/>
      <c r="BH65" s="662"/>
      <c r="BI65" s="662"/>
      <c r="BJ65" s="662"/>
      <c r="BK65" s="662"/>
      <c r="BL65" s="662"/>
      <c r="BM65" s="662">
        <v>0</v>
      </c>
      <c r="BN65" s="662"/>
      <c r="BO65" s="662"/>
      <c r="BP65" s="662"/>
      <c r="BQ65" s="662"/>
      <c r="BR65" s="662"/>
      <c r="BS65" s="662"/>
      <c r="BT65" s="662"/>
      <c r="BU65" s="662"/>
      <c r="BV65" s="662">
        <v>0</v>
      </c>
      <c r="BW65" s="662"/>
      <c r="BX65" s="662"/>
      <c r="BY65" s="662"/>
      <c r="BZ65" s="662"/>
      <c r="CA65" s="662"/>
      <c r="CB65" s="662"/>
      <c r="CC65" s="662"/>
      <c r="CD65" s="662"/>
      <c r="CE65" s="662">
        <v>0</v>
      </c>
      <c r="CF65" s="662"/>
      <c r="CG65" s="662"/>
      <c r="CH65" s="662"/>
      <c r="CI65" s="662"/>
      <c r="CJ65" s="662"/>
      <c r="CK65" s="662"/>
      <c r="CL65" s="662"/>
      <c r="CM65" s="662"/>
      <c r="CN65" s="863">
        <v>0</v>
      </c>
      <c r="CO65" s="864"/>
      <c r="CP65" s="864"/>
      <c r="CQ65" s="864"/>
      <c r="CR65" s="864"/>
      <c r="CS65" s="864"/>
      <c r="CT65" s="864"/>
      <c r="CU65" s="864"/>
      <c r="CV65" s="865"/>
    </row>
    <row r="66" spans="1:100" ht="13.5" thickBot="1">
      <c r="A66" s="670" t="s">
        <v>466</v>
      </c>
      <c r="B66" s="671"/>
      <c r="C66" s="671"/>
      <c r="D66" s="671"/>
      <c r="E66" s="672" t="s">
        <v>467</v>
      </c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2"/>
      <c r="AA66" s="672"/>
      <c r="AB66" s="672"/>
      <c r="AC66" s="672"/>
      <c r="AD66" s="672"/>
      <c r="AE66" s="672"/>
      <c r="AF66" s="672"/>
      <c r="AG66" s="672"/>
      <c r="AH66" s="672"/>
      <c r="AI66" s="672"/>
      <c r="AJ66" s="672"/>
      <c r="AK66" s="673"/>
      <c r="AL66" s="668">
        <v>0</v>
      </c>
      <c r="AM66" s="668"/>
      <c r="AN66" s="668"/>
      <c r="AO66" s="668"/>
      <c r="AP66" s="668"/>
      <c r="AQ66" s="668"/>
      <c r="AR66" s="668"/>
      <c r="AS66" s="668"/>
      <c r="AT66" s="668"/>
      <c r="AU66" s="668">
        <v>0</v>
      </c>
      <c r="AV66" s="668"/>
      <c r="AW66" s="668"/>
      <c r="AX66" s="668"/>
      <c r="AY66" s="668"/>
      <c r="AZ66" s="668"/>
      <c r="BA66" s="668"/>
      <c r="BB66" s="668"/>
      <c r="BC66" s="668"/>
      <c r="BD66" s="668">
        <v>0</v>
      </c>
      <c r="BE66" s="668"/>
      <c r="BF66" s="668"/>
      <c r="BG66" s="668"/>
      <c r="BH66" s="668"/>
      <c r="BI66" s="668"/>
      <c r="BJ66" s="668"/>
      <c r="BK66" s="668"/>
      <c r="BL66" s="668"/>
      <c r="BM66" s="668">
        <v>0</v>
      </c>
      <c r="BN66" s="668"/>
      <c r="BO66" s="668"/>
      <c r="BP66" s="668"/>
      <c r="BQ66" s="668"/>
      <c r="BR66" s="668"/>
      <c r="BS66" s="668"/>
      <c r="BT66" s="668"/>
      <c r="BU66" s="668"/>
      <c r="BV66" s="668">
        <v>0</v>
      </c>
      <c r="BW66" s="668"/>
      <c r="BX66" s="668"/>
      <c r="BY66" s="668"/>
      <c r="BZ66" s="668"/>
      <c r="CA66" s="668"/>
      <c r="CB66" s="668"/>
      <c r="CC66" s="668"/>
      <c r="CD66" s="668"/>
      <c r="CE66" s="668">
        <v>0</v>
      </c>
      <c r="CF66" s="668"/>
      <c r="CG66" s="668"/>
      <c r="CH66" s="668"/>
      <c r="CI66" s="668"/>
      <c r="CJ66" s="668"/>
      <c r="CK66" s="668"/>
      <c r="CL66" s="668"/>
      <c r="CM66" s="668"/>
      <c r="CN66" s="674">
        <v>0</v>
      </c>
      <c r="CO66" s="675"/>
      <c r="CP66" s="675"/>
      <c r="CQ66" s="675"/>
      <c r="CR66" s="675"/>
      <c r="CS66" s="675"/>
      <c r="CT66" s="675"/>
      <c r="CU66" s="675"/>
      <c r="CV66" s="676"/>
    </row>
    <row r="67" spans="1:100" ht="13.5" thickBot="1">
      <c r="A67" s="670" t="s">
        <v>468</v>
      </c>
      <c r="B67" s="671"/>
      <c r="C67" s="671"/>
      <c r="D67" s="671"/>
      <c r="E67" s="672" t="s">
        <v>469</v>
      </c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672"/>
      <c r="AB67" s="672"/>
      <c r="AC67" s="672"/>
      <c r="AD67" s="672"/>
      <c r="AE67" s="672"/>
      <c r="AF67" s="672"/>
      <c r="AG67" s="672"/>
      <c r="AH67" s="672"/>
      <c r="AI67" s="672"/>
      <c r="AJ67" s="672"/>
      <c r="AK67" s="673"/>
      <c r="AL67" s="674"/>
      <c r="AM67" s="675"/>
      <c r="AN67" s="675"/>
      <c r="AO67" s="675"/>
      <c r="AP67" s="675"/>
      <c r="AQ67" s="675"/>
      <c r="AR67" s="675"/>
      <c r="AS67" s="675"/>
      <c r="AT67" s="676"/>
      <c r="AU67" s="674">
        <f>AU22</f>
        <v>1.52125</v>
      </c>
      <c r="AV67" s="675"/>
      <c r="AW67" s="675"/>
      <c r="AX67" s="675"/>
      <c r="AY67" s="675"/>
      <c r="AZ67" s="675"/>
      <c r="BA67" s="675"/>
      <c r="BB67" s="675"/>
      <c r="BC67" s="676"/>
      <c r="BD67" s="674">
        <f>BD22</f>
        <v>5.9812</v>
      </c>
      <c r="BE67" s="675"/>
      <c r="BF67" s="675"/>
      <c r="BG67" s="675"/>
      <c r="BH67" s="675"/>
      <c r="BI67" s="675"/>
      <c r="BJ67" s="675"/>
      <c r="BK67" s="675"/>
      <c r="BL67" s="676"/>
      <c r="BM67" s="674">
        <f>BM22</f>
        <v>6.141</v>
      </c>
      <c r="BN67" s="675"/>
      <c r="BO67" s="675"/>
      <c r="BP67" s="675"/>
      <c r="BQ67" s="675"/>
      <c r="BR67" s="675"/>
      <c r="BS67" s="675"/>
      <c r="BT67" s="675"/>
      <c r="BU67" s="676"/>
      <c r="BV67" s="674">
        <f>BV22</f>
        <v>9.49179</v>
      </c>
      <c r="BW67" s="675"/>
      <c r="BX67" s="675"/>
      <c r="BY67" s="675"/>
      <c r="BZ67" s="675"/>
      <c r="CA67" s="675"/>
      <c r="CB67" s="675"/>
      <c r="CC67" s="675"/>
      <c r="CD67" s="676"/>
      <c r="CE67" s="674">
        <f>CE22</f>
        <v>8.2003</v>
      </c>
      <c r="CF67" s="675"/>
      <c r="CG67" s="675"/>
      <c r="CH67" s="675"/>
      <c r="CI67" s="675"/>
      <c r="CJ67" s="675"/>
      <c r="CK67" s="675"/>
      <c r="CL67" s="675"/>
      <c r="CM67" s="676"/>
      <c r="CN67" s="674">
        <f>CN22</f>
        <v>8.59938</v>
      </c>
      <c r="CO67" s="675"/>
      <c r="CP67" s="675"/>
      <c r="CQ67" s="675"/>
      <c r="CR67" s="675"/>
      <c r="CS67" s="675"/>
      <c r="CT67" s="675"/>
      <c r="CU67" s="675"/>
      <c r="CV67" s="676"/>
    </row>
    <row r="68" spans="1:100" ht="30" customHeight="1" thickBot="1">
      <c r="A68" s="670" t="s">
        <v>468</v>
      </c>
      <c r="B68" s="671"/>
      <c r="C68" s="671"/>
      <c r="D68" s="671"/>
      <c r="E68" s="672" t="s">
        <v>470</v>
      </c>
      <c r="F68" s="672"/>
      <c r="G68" s="672"/>
      <c r="H68" s="672"/>
      <c r="I68" s="672"/>
      <c r="J68" s="672"/>
      <c r="K68" s="672"/>
      <c r="L68" s="672"/>
      <c r="M68" s="672"/>
      <c r="N68" s="672"/>
      <c r="O68" s="672"/>
      <c r="P68" s="672"/>
      <c r="Q68" s="672"/>
      <c r="R68" s="672"/>
      <c r="S68" s="672"/>
      <c r="T68" s="672"/>
      <c r="U68" s="672"/>
      <c r="V68" s="672"/>
      <c r="W68" s="672"/>
      <c r="X68" s="672"/>
      <c r="Y68" s="672"/>
      <c r="Z68" s="672"/>
      <c r="AA68" s="672"/>
      <c r="AB68" s="672"/>
      <c r="AC68" s="672"/>
      <c r="AD68" s="672"/>
      <c r="AE68" s="672"/>
      <c r="AF68" s="672"/>
      <c r="AG68" s="672"/>
      <c r="AH68" s="672"/>
      <c r="AI68" s="672"/>
      <c r="AJ68" s="672"/>
      <c r="AK68" s="673"/>
      <c r="AL68" s="668">
        <f>AL12</f>
        <v>83.55003</v>
      </c>
      <c r="AM68" s="668"/>
      <c r="AN68" s="668"/>
      <c r="AO68" s="668"/>
      <c r="AP68" s="668"/>
      <c r="AQ68" s="668"/>
      <c r="AR68" s="668"/>
      <c r="AS68" s="668"/>
      <c r="AT68" s="668"/>
      <c r="AU68" s="668">
        <f>AU10+AU31+AU50+AU53+AU56+AU62+AU65+AU66</f>
        <v>110.5658386</v>
      </c>
      <c r="AV68" s="668"/>
      <c r="AW68" s="668"/>
      <c r="AX68" s="668"/>
      <c r="AY68" s="668"/>
      <c r="AZ68" s="668"/>
      <c r="BA68" s="668"/>
      <c r="BB68" s="668"/>
      <c r="BC68" s="668"/>
      <c r="BD68" s="668">
        <f>BD10+BD31+BD50+BD53+BD56+BD62+BD65+BD66</f>
        <v>118.21173</v>
      </c>
      <c r="BE68" s="668"/>
      <c r="BF68" s="668"/>
      <c r="BG68" s="668"/>
      <c r="BH68" s="668"/>
      <c r="BI68" s="668"/>
      <c r="BJ68" s="668"/>
      <c r="BK68" s="668"/>
      <c r="BL68" s="668"/>
      <c r="BM68" s="668">
        <f>BM10+BM31+BM50+BM53+BM56+BM62+BM65+BM66</f>
        <v>121.96344119999999</v>
      </c>
      <c r="BN68" s="668"/>
      <c r="BO68" s="668"/>
      <c r="BP68" s="668"/>
      <c r="BQ68" s="668"/>
      <c r="BR68" s="668"/>
      <c r="BS68" s="668"/>
      <c r="BT68" s="668"/>
      <c r="BU68" s="668"/>
      <c r="BV68" s="668">
        <f>BV10+BV31+BV50+BV53+BV56+BV62+BV65+BV66</f>
        <v>143.9605258</v>
      </c>
      <c r="BW68" s="668"/>
      <c r="BX68" s="668"/>
      <c r="BY68" s="668"/>
      <c r="BZ68" s="668"/>
      <c r="CA68" s="668"/>
      <c r="CB68" s="668"/>
      <c r="CC68" s="668"/>
      <c r="CD68" s="668"/>
      <c r="CE68" s="668">
        <f>CE10+CE31+CE50+CE53+CE56+CE62+CE65+CE66</f>
        <v>161.2269194</v>
      </c>
      <c r="CF68" s="668"/>
      <c r="CG68" s="668"/>
      <c r="CH68" s="668"/>
      <c r="CI68" s="668"/>
      <c r="CJ68" s="668"/>
      <c r="CK68" s="668"/>
      <c r="CL68" s="668"/>
      <c r="CM68" s="668"/>
      <c r="CN68" s="674">
        <f>CN10+CN31+CN50+CN53+CN56+CN62+CN65+CN66</f>
        <v>154.429102</v>
      </c>
      <c r="CO68" s="675"/>
      <c r="CP68" s="675"/>
      <c r="CQ68" s="675"/>
      <c r="CR68" s="675"/>
      <c r="CS68" s="675"/>
      <c r="CT68" s="675"/>
      <c r="CU68" s="675"/>
      <c r="CV68" s="676"/>
    </row>
    <row r="69" spans="1:100" ht="28.5" customHeight="1" thickBot="1">
      <c r="A69" s="670" t="s">
        <v>471</v>
      </c>
      <c r="B69" s="671"/>
      <c r="C69" s="671"/>
      <c r="D69" s="671"/>
      <c r="E69" s="672" t="s">
        <v>472</v>
      </c>
      <c r="F69" s="672"/>
      <c r="G69" s="672"/>
      <c r="H69" s="672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2"/>
      <c r="T69" s="672"/>
      <c r="U69" s="672"/>
      <c r="V69" s="672"/>
      <c r="W69" s="672"/>
      <c r="X69" s="672"/>
      <c r="Y69" s="672"/>
      <c r="Z69" s="672"/>
      <c r="AA69" s="672"/>
      <c r="AB69" s="672"/>
      <c r="AC69" s="672"/>
      <c r="AD69" s="672"/>
      <c r="AE69" s="672"/>
      <c r="AF69" s="672"/>
      <c r="AG69" s="672"/>
      <c r="AH69" s="672"/>
      <c r="AI69" s="672"/>
      <c r="AJ69" s="672"/>
      <c r="AK69" s="673"/>
      <c r="AL69" s="668">
        <f>AL15+AL36+AL40+AL67</f>
        <v>83.55003</v>
      </c>
      <c r="AM69" s="668"/>
      <c r="AN69" s="668"/>
      <c r="AO69" s="668"/>
      <c r="AP69" s="668"/>
      <c r="AQ69" s="668"/>
      <c r="AR69" s="668"/>
      <c r="AS69" s="668"/>
      <c r="AT69" s="668"/>
      <c r="AU69" s="668">
        <f>AU15-AU22+AU36+AU49+AU54+AU40+AU42+AU59+AU64+AU67</f>
        <v>110.312975</v>
      </c>
      <c r="AV69" s="668"/>
      <c r="AW69" s="668"/>
      <c r="AX69" s="668"/>
      <c r="AY69" s="668"/>
      <c r="AZ69" s="668"/>
      <c r="BA69" s="668"/>
      <c r="BB69" s="668"/>
      <c r="BC69" s="668"/>
      <c r="BD69" s="668">
        <f>BD15-BD22+BD36+BD49+BD54+BD40+BD42+BD59+BD64+BD67</f>
        <v>117.437756187</v>
      </c>
      <c r="BE69" s="668"/>
      <c r="BF69" s="668"/>
      <c r="BG69" s="668"/>
      <c r="BH69" s="668"/>
      <c r="BI69" s="668"/>
      <c r="BJ69" s="668"/>
      <c r="BK69" s="668"/>
      <c r="BL69" s="668"/>
      <c r="BM69" s="668">
        <f>BM15-BM22+BM36+BM49+BM54+BM40+BM42+BM59+BM64+BM67</f>
        <v>121.1439150226</v>
      </c>
      <c r="BN69" s="668"/>
      <c r="BO69" s="668"/>
      <c r="BP69" s="668"/>
      <c r="BQ69" s="668"/>
      <c r="BR69" s="668"/>
      <c r="BS69" s="668"/>
      <c r="BT69" s="668"/>
      <c r="BU69" s="668"/>
      <c r="BV69" s="668">
        <f>BV15-BV22+BV36+BV49+BV54+BV40+BV42+BV59+BV64+BV67</f>
        <v>143.1280325763</v>
      </c>
      <c r="BW69" s="668"/>
      <c r="BX69" s="668"/>
      <c r="BY69" s="668"/>
      <c r="BZ69" s="668"/>
      <c r="CA69" s="668"/>
      <c r="CB69" s="668"/>
      <c r="CC69" s="668"/>
      <c r="CD69" s="668"/>
      <c r="CE69" s="668">
        <f>CE15-CE22+CE36+CE49+CE54+CE40+CE42+CE59+CE64+CE67</f>
        <v>160.3808036896</v>
      </c>
      <c r="CF69" s="668"/>
      <c r="CG69" s="668"/>
      <c r="CH69" s="668"/>
      <c r="CI69" s="668"/>
      <c r="CJ69" s="668"/>
      <c r="CK69" s="668"/>
      <c r="CL69" s="668"/>
      <c r="CM69" s="668"/>
      <c r="CN69" s="674">
        <f>CN15-CN22+CN36+CN49+CN54+CN40+CN42+CN59+CN64+CN67</f>
        <v>153.475134195</v>
      </c>
      <c r="CO69" s="675"/>
      <c r="CP69" s="675"/>
      <c r="CQ69" s="675"/>
      <c r="CR69" s="675"/>
      <c r="CS69" s="675"/>
      <c r="CT69" s="675"/>
      <c r="CU69" s="675"/>
      <c r="CV69" s="676"/>
    </row>
    <row r="70" spans="1:100" ht="13.5" thickBot="1">
      <c r="A70" s="664" t="s">
        <v>20</v>
      </c>
      <c r="B70" s="665"/>
      <c r="C70" s="665"/>
      <c r="D70" s="665"/>
      <c r="E70" s="666" t="s">
        <v>473</v>
      </c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666"/>
      <c r="AF70" s="666"/>
      <c r="AG70" s="666"/>
      <c r="AH70" s="666"/>
      <c r="AI70" s="666"/>
      <c r="AJ70" s="666"/>
      <c r="AK70" s="667"/>
      <c r="AL70" s="669"/>
      <c r="AM70" s="669"/>
      <c r="AN70" s="669"/>
      <c r="AO70" s="669"/>
      <c r="AP70" s="669"/>
      <c r="AQ70" s="669"/>
      <c r="AR70" s="669"/>
      <c r="AS70" s="669"/>
      <c r="AT70" s="669"/>
      <c r="AU70" s="662">
        <f>AU69-AU68</f>
        <v>-0.25286360000001196</v>
      </c>
      <c r="AV70" s="662"/>
      <c r="AW70" s="662"/>
      <c r="AX70" s="662"/>
      <c r="AY70" s="662"/>
      <c r="AZ70" s="662"/>
      <c r="BA70" s="662"/>
      <c r="BB70" s="662"/>
      <c r="BC70" s="662"/>
      <c r="BD70" s="662">
        <f>BD69-BD68</f>
        <v>-0.7739738129999978</v>
      </c>
      <c r="BE70" s="662"/>
      <c r="BF70" s="662"/>
      <c r="BG70" s="662"/>
      <c r="BH70" s="662"/>
      <c r="BI70" s="662"/>
      <c r="BJ70" s="662"/>
      <c r="BK70" s="662"/>
      <c r="BL70" s="662"/>
      <c r="BM70" s="662">
        <f>BM69-BM68</f>
        <v>-0.8195261773999931</v>
      </c>
      <c r="BN70" s="662"/>
      <c r="BO70" s="662"/>
      <c r="BP70" s="662"/>
      <c r="BQ70" s="662"/>
      <c r="BR70" s="662"/>
      <c r="BS70" s="662"/>
      <c r="BT70" s="662"/>
      <c r="BU70" s="662"/>
      <c r="BV70" s="662">
        <f>BV69-BV68</f>
        <v>-0.8324932236999985</v>
      </c>
      <c r="BW70" s="662"/>
      <c r="BX70" s="662"/>
      <c r="BY70" s="662"/>
      <c r="BZ70" s="662"/>
      <c r="CA70" s="662"/>
      <c r="CB70" s="662"/>
      <c r="CC70" s="662"/>
      <c r="CD70" s="662"/>
      <c r="CE70" s="662">
        <f>CE69-CE68</f>
        <v>-0.8461157104000279</v>
      </c>
      <c r="CF70" s="662"/>
      <c r="CG70" s="662"/>
      <c r="CH70" s="662"/>
      <c r="CI70" s="662"/>
      <c r="CJ70" s="662"/>
      <c r="CK70" s="662"/>
      <c r="CL70" s="662"/>
      <c r="CM70" s="662"/>
      <c r="CN70" s="863">
        <f>CN69-CN68</f>
        <v>-0.9539678049999907</v>
      </c>
      <c r="CO70" s="864"/>
      <c r="CP70" s="864"/>
      <c r="CQ70" s="864"/>
      <c r="CR70" s="864"/>
      <c r="CS70" s="864"/>
      <c r="CT70" s="864"/>
      <c r="CU70" s="864"/>
      <c r="CV70" s="865"/>
    </row>
    <row r="71" spans="1:100" ht="13.5" thickBot="1">
      <c r="A71" s="670"/>
      <c r="B71" s="671"/>
      <c r="C71" s="671"/>
      <c r="D71" s="671"/>
      <c r="E71" s="672" t="s">
        <v>25</v>
      </c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72"/>
      <c r="Q71" s="672"/>
      <c r="R71" s="672"/>
      <c r="S71" s="672"/>
      <c r="T71" s="672"/>
      <c r="U71" s="672"/>
      <c r="V71" s="672"/>
      <c r="W71" s="672"/>
      <c r="X71" s="672"/>
      <c r="Y71" s="672"/>
      <c r="Z71" s="672"/>
      <c r="AA71" s="672"/>
      <c r="AB71" s="672"/>
      <c r="AC71" s="672"/>
      <c r="AD71" s="672"/>
      <c r="AE71" s="672"/>
      <c r="AF71" s="672"/>
      <c r="AG71" s="672"/>
      <c r="AH71" s="672"/>
      <c r="AI71" s="672"/>
      <c r="AJ71" s="672"/>
      <c r="AK71" s="673"/>
      <c r="AL71" s="668"/>
      <c r="AM71" s="668"/>
      <c r="AN71" s="668"/>
      <c r="AO71" s="668"/>
      <c r="AP71" s="668"/>
      <c r="AQ71" s="668"/>
      <c r="AR71" s="668"/>
      <c r="AS71" s="668"/>
      <c r="AT71" s="668"/>
      <c r="AU71" s="668"/>
      <c r="AV71" s="668"/>
      <c r="AW71" s="668"/>
      <c r="AX71" s="668"/>
      <c r="AY71" s="668"/>
      <c r="AZ71" s="668"/>
      <c r="BA71" s="668"/>
      <c r="BB71" s="668"/>
      <c r="BC71" s="668"/>
      <c r="BD71" s="668"/>
      <c r="BE71" s="668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  <c r="BR71" s="668"/>
      <c r="BS71" s="668"/>
      <c r="BT71" s="668"/>
      <c r="BU71" s="668"/>
      <c r="BV71" s="668"/>
      <c r="BW71" s="668"/>
      <c r="BX71" s="668"/>
      <c r="BY71" s="668"/>
      <c r="BZ71" s="668"/>
      <c r="CA71" s="668"/>
      <c r="CB71" s="668"/>
      <c r="CC71" s="668"/>
      <c r="CD71" s="668"/>
      <c r="CE71" s="668"/>
      <c r="CF71" s="668"/>
      <c r="CG71" s="668"/>
      <c r="CH71" s="668"/>
      <c r="CI71" s="668"/>
      <c r="CJ71" s="668"/>
      <c r="CK71" s="668"/>
      <c r="CL71" s="668"/>
      <c r="CM71" s="668"/>
      <c r="CN71" s="674"/>
      <c r="CO71" s="675"/>
      <c r="CP71" s="675"/>
      <c r="CQ71" s="675"/>
      <c r="CR71" s="675"/>
      <c r="CS71" s="675"/>
      <c r="CT71" s="675"/>
      <c r="CU71" s="675"/>
      <c r="CV71" s="676"/>
    </row>
    <row r="72" spans="1:100" ht="13.5" thickBot="1">
      <c r="A72" s="664" t="s">
        <v>403</v>
      </c>
      <c r="B72" s="665"/>
      <c r="C72" s="665"/>
      <c r="D72" s="665"/>
      <c r="E72" s="666" t="s">
        <v>474</v>
      </c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  <c r="AG72" s="666"/>
      <c r="AH72" s="666"/>
      <c r="AI72" s="666"/>
      <c r="AJ72" s="666"/>
      <c r="AK72" s="667"/>
      <c r="AL72" s="669"/>
      <c r="AM72" s="669"/>
      <c r="AN72" s="669"/>
      <c r="AO72" s="669"/>
      <c r="AP72" s="669"/>
      <c r="AQ72" s="669"/>
      <c r="AR72" s="669"/>
      <c r="AS72" s="669"/>
      <c r="AT72" s="669"/>
      <c r="AU72" s="662"/>
      <c r="AV72" s="662"/>
      <c r="AW72" s="662"/>
      <c r="AX72" s="662"/>
      <c r="AY72" s="662"/>
      <c r="AZ72" s="662"/>
      <c r="BA72" s="662"/>
      <c r="BB72" s="662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2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  <c r="BY72" s="662"/>
      <c r="BZ72" s="662"/>
      <c r="CA72" s="662"/>
      <c r="CB72" s="662"/>
      <c r="CC72" s="662"/>
      <c r="CD72" s="662"/>
      <c r="CE72" s="662"/>
      <c r="CF72" s="662"/>
      <c r="CG72" s="662"/>
      <c r="CH72" s="662"/>
      <c r="CI72" s="662"/>
      <c r="CJ72" s="662"/>
      <c r="CK72" s="662"/>
      <c r="CL72" s="662"/>
      <c r="CM72" s="662"/>
      <c r="CN72" s="863"/>
      <c r="CO72" s="864"/>
      <c r="CP72" s="864"/>
      <c r="CQ72" s="864"/>
      <c r="CR72" s="864"/>
      <c r="CS72" s="864"/>
      <c r="CT72" s="864"/>
      <c r="CU72" s="864"/>
      <c r="CV72" s="865"/>
    </row>
    <row r="73" spans="1:100" ht="13.5" thickBot="1">
      <c r="A73" s="664" t="s">
        <v>20</v>
      </c>
      <c r="B73" s="665"/>
      <c r="C73" s="665"/>
      <c r="D73" s="665"/>
      <c r="E73" s="666" t="s">
        <v>475</v>
      </c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6"/>
      <c r="AE73" s="666"/>
      <c r="AF73" s="666"/>
      <c r="AG73" s="666"/>
      <c r="AH73" s="666"/>
      <c r="AI73" s="666"/>
      <c r="AJ73" s="666"/>
      <c r="AK73" s="667"/>
      <c r="AL73" s="662"/>
      <c r="AM73" s="662"/>
      <c r="AN73" s="662"/>
      <c r="AO73" s="662"/>
      <c r="AP73" s="662"/>
      <c r="AQ73" s="662"/>
      <c r="AR73" s="662"/>
      <c r="AS73" s="662"/>
      <c r="AT73" s="662"/>
      <c r="AU73" s="662"/>
      <c r="AV73" s="662"/>
      <c r="AW73" s="662"/>
      <c r="AX73" s="662"/>
      <c r="AY73" s="662"/>
      <c r="AZ73" s="662"/>
      <c r="BA73" s="662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62"/>
      <c r="BR73" s="662"/>
      <c r="BS73" s="662"/>
      <c r="BT73" s="662"/>
      <c r="BU73" s="662"/>
      <c r="BV73" s="662"/>
      <c r="BW73" s="662"/>
      <c r="BX73" s="662"/>
      <c r="BY73" s="662"/>
      <c r="BZ73" s="662"/>
      <c r="CA73" s="662"/>
      <c r="CB73" s="662"/>
      <c r="CC73" s="662"/>
      <c r="CD73" s="662"/>
      <c r="CE73" s="662"/>
      <c r="CF73" s="662"/>
      <c r="CG73" s="662"/>
      <c r="CH73" s="662"/>
      <c r="CI73" s="662"/>
      <c r="CJ73" s="662"/>
      <c r="CK73" s="662"/>
      <c r="CL73" s="662"/>
      <c r="CM73" s="662"/>
      <c r="CN73" s="863"/>
      <c r="CO73" s="864"/>
      <c r="CP73" s="864"/>
      <c r="CQ73" s="864"/>
      <c r="CR73" s="864"/>
      <c r="CS73" s="864"/>
      <c r="CT73" s="864"/>
      <c r="CU73" s="864"/>
      <c r="CV73" s="865"/>
    </row>
    <row r="74" spans="1:100" ht="13.5" thickBot="1">
      <c r="A74" s="664" t="s">
        <v>409</v>
      </c>
      <c r="B74" s="665"/>
      <c r="C74" s="665"/>
      <c r="D74" s="665"/>
      <c r="E74" s="666" t="s">
        <v>476</v>
      </c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  <c r="AG74" s="666"/>
      <c r="AH74" s="666"/>
      <c r="AI74" s="666"/>
      <c r="AJ74" s="666"/>
      <c r="AK74" s="667"/>
      <c r="AL74" s="662"/>
      <c r="AM74" s="662"/>
      <c r="AN74" s="662"/>
      <c r="AO74" s="662"/>
      <c r="AP74" s="662"/>
      <c r="AQ74" s="662"/>
      <c r="AR74" s="662"/>
      <c r="AS74" s="662"/>
      <c r="AT74" s="662"/>
      <c r="AU74" s="662"/>
      <c r="AV74" s="662"/>
      <c r="AW74" s="662"/>
      <c r="AX74" s="662"/>
      <c r="AY74" s="662"/>
      <c r="AZ74" s="662"/>
      <c r="BA74" s="662"/>
      <c r="BB74" s="662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2"/>
      <c r="BN74" s="662"/>
      <c r="BO74" s="662"/>
      <c r="BP74" s="662"/>
      <c r="BQ74" s="662"/>
      <c r="BR74" s="662"/>
      <c r="BS74" s="662"/>
      <c r="BT74" s="662"/>
      <c r="BU74" s="662"/>
      <c r="BV74" s="662"/>
      <c r="BW74" s="662"/>
      <c r="BX74" s="662"/>
      <c r="BY74" s="662"/>
      <c r="BZ74" s="662"/>
      <c r="CA74" s="662"/>
      <c r="CB74" s="662"/>
      <c r="CC74" s="662"/>
      <c r="CD74" s="662"/>
      <c r="CE74" s="662"/>
      <c r="CF74" s="662"/>
      <c r="CG74" s="662"/>
      <c r="CH74" s="662"/>
      <c r="CI74" s="662"/>
      <c r="CJ74" s="662"/>
      <c r="CK74" s="662"/>
      <c r="CL74" s="662"/>
      <c r="CM74" s="662"/>
      <c r="CN74" s="863"/>
      <c r="CO74" s="864"/>
      <c r="CP74" s="864"/>
      <c r="CQ74" s="864"/>
      <c r="CR74" s="864"/>
      <c r="CS74" s="864"/>
      <c r="CT74" s="864"/>
      <c r="CU74" s="864"/>
      <c r="CV74" s="865"/>
    </row>
    <row r="75" spans="5:100" ht="12.75"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</row>
    <row r="76" spans="2:158" ht="51" customHeight="1">
      <c r="B76" s="253" t="s">
        <v>383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</row>
    <row r="79" spans="1:101" ht="12.75">
      <c r="A79" s="663" t="s">
        <v>477</v>
      </c>
      <c r="B79" s="663"/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  <c r="AM79" s="663"/>
      <c r="AN79" s="663"/>
      <c r="AO79" s="663"/>
      <c r="AP79" s="663"/>
      <c r="AQ79" s="663"/>
      <c r="AR79" s="663"/>
      <c r="AS79" s="663"/>
      <c r="AT79" s="663"/>
      <c r="AU79" s="663"/>
      <c r="AV79" s="663"/>
      <c r="AW79" s="663"/>
      <c r="AX79" s="663"/>
      <c r="AY79" s="663"/>
      <c r="AZ79" s="663"/>
      <c r="BA79" s="663"/>
      <c r="BB79" s="663"/>
      <c r="BC79" s="663"/>
      <c r="BD79" s="663"/>
      <c r="BE79" s="663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3"/>
      <c r="BS79" s="663"/>
      <c r="BT79" s="663"/>
      <c r="BU79" s="663"/>
      <c r="BV79" s="663"/>
      <c r="BW79" s="663"/>
      <c r="BX79" s="663"/>
      <c r="BY79" s="663"/>
      <c r="BZ79" s="663"/>
      <c r="CA79" s="663"/>
      <c r="CB79" s="663"/>
      <c r="CC79" s="663"/>
      <c r="CD79" s="663"/>
      <c r="CE79" s="663"/>
      <c r="CF79" s="663"/>
      <c r="CG79" s="663"/>
      <c r="CH79" s="663"/>
      <c r="CI79" s="663"/>
      <c r="CJ79" s="663"/>
      <c r="CK79" s="663"/>
      <c r="CL79" s="663"/>
      <c r="CM79" s="663"/>
      <c r="CN79" s="663"/>
      <c r="CO79" s="663"/>
      <c r="CP79" s="663"/>
      <c r="CQ79" s="663"/>
      <c r="CR79" s="663"/>
      <c r="CS79" s="663"/>
      <c r="CT79" s="663"/>
      <c r="CU79" s="663"/>
      <c r="CV79" s="663"/>
      <c r="CW79" s="94"/>
    </row>
  </sheetData>
  <sheetProtection/>
  <mergeCells count="600">
    <mergeCell ref="CE74:CM74"/>
    <mergeCell ref="CN74:CV74"/>
    <mergeCell ref="B76:CV76"/>
    <mergeCell ref="A79:CV79"/>
    <mergeCell ref="BV73:CD73"/>
    <mergeCell ref="CE73:CM73"/>
    <mergeCell ref="CN73:CV73"/>
    <mergeCell ref="A74:D74"/>
    <mergeCell ref="E74:AK74"/>
    <mergeCell ref="AL74:AT74"/>
    <mergeCell ref="AU74:BC74"/>
    <mergeCell ref="BD74:BL74"/>
    <mergeCell ref="BM74:BU74"/>
    <mergeCell ref="BV74:CD74"/>
    <mergeCell ref="A73:D73"/>
    <mergeCell ref="E73:AK73"/>
    <mergeCell ref="AL73:AT73"/>
    <mergeCell ref="AU73:BC73"/>
    <mergeCell ref="BD73:BL73"/>
    <mergeCell ref="BM73:BU73"/>
    <mergeCell ref="CN71:CV71"/>
    <mergeCell ref="A72:D72"/>
    <mergeCell ref="E72:AK72"/>
    <mergeCell ref="AL72:AT72"/>
    <mergeCell ref="AU72:BC72"/>
    <mergeCell ref="BD72:BL72"/>
    <mergeCell ref="BM72:BU72"/>
    <mergeCell ref="BV72:CD72"/>
    <mergeCell ref="CE72:CM72"/>
    <mergeCell ref="CN72:CV72"/>
    <mergeCell ref="CE70:CM70"/>
    <mergeCell ref="CN70:CV70"/>
    <mergeCell ref="A71:D71"/>
    <mergeCell ref="E71:AK71"/>
    <mergeCell ref="AL71:AT71"/>
    <mergeCell ref="AU71:BC71"/>
    <mergeCell ref="BD71:BL71"/>
    <mergeCell ref="BM71:BU71"/>
    <mergeCell ref="BV71:CD71"/>
    <mergeCell ref="CE71:CM71"/>
    <mergeCell ref="BV69:CD69"/>
    <mergeCell ref="CE69:CM69"/>
    <mergeCell ref="CN69:CV69"/>
    <mergeCell ref="A70:D70"/>
    <mergeCell ref="E70:AK70"/>
    <mergeCell ref="AL70:AT70"/>
    <mergeCell ref="AU70:BC70"/>
    <mergeCell ref="BD70:BL70"/>
    <mergeCell ref="BM70:BU70"/>
    <mergeCell ref="BV70:CD70"/>
    <mergeCell ref="A69:D69"/>
    <mergeCell ref="E69:AK69"/>
    <mergeCell ref="AL69:AT69"/>
    <mergeCell ref="AU69:BC69"/>
    <mergeCell ref="BD69:BL69"/>
    <mergeCell ref="BM69:BU69"/>
    <mergeCell ref="CN67:CV67"/>
    <mergeCell ref="A68:D68"/>
    <mergeCell ref="E68:AK68"/>
    <mergeCell ref="AL68:AT68"/>
    <mergeCell ref="AU68:BC68"/>
    <mergeCell ref="BD68:BL68"/>
    <mergeCell ref="BM68:BU68"/>
    <mergeCell ref="BV68:CD68"/>
    <mergeCell ref="CE68:CM68"/>
    <mergeCell ref="CN68:CV68"/>
    <mergeCell ref="CE66:CM66"/>
    <mergeCell ref="CN66:CV66"/>
    <mergeCell ref="A67:D67"/>
    <mergeCell ref="E67:AK67"/>
    <mergeCell ref="AL67:AT67"/>
    <mergeCell ref="AU67:BC67"/>
    <mergeCell ref="BD67:BL67"/>
    <mergeCell ref="BM67:BU67"/>
    <mergeCell ref="BV67:CD67"/>
    <mergeCell ref="CE67:CM67"/>
    <mergeCell ref="BV65:CD65"/>
    <mergeCell ref="CE65:CM65"/>
    <mergeCell ref="CN65:CV65"/>
    <mergeCell ref="A66:D66"/>
    <mergeCell ref="E66:AK66"/>
    <mergeCell ref="AL66:AT66"/>
    <mergeCell ref="AU66:BC66"/>
    <mergeCell ref="BD66:BL66"/>
    <mergeCell ref="BM66:BU66"/>
    <mergeCell ref="BV66:CD66"/>
    <mergeCell ref="A65:D65"/>
    <mergeCell ref="E65:AK65"/>
    <mergeCell ref="AL65:AT65"/>
    <mergeCell ref="AU65:BC65"/>
    <mergeCell ref="BD65:BL65"/>
    <mergeCell ref="BM65:BU65"/>
    <mergeCell ref="CN63:CV63"/>
    <mergeCell ref="A64:D64"/>
    <mergeCell ref="E64:AK64"/>
    <mergeCell ref="AL64:AT64"/>
    <mergeCell ref="AU64:BC64"/>
    <mergeCell ref="BD64:BL64"/>
    <mergeCell ref="BM64:BU64"/>
    <mergeCell ref="BV64:CD64"/>
    <mergeCell ref="CE64:CM64"/>
    <mergeCell ref="CN64:CV64"/>
    <mergeCell ref="CE62:CM62"/>
    <mergeCell ref="CN62:CV62"/>
    <mergeCell ref="A63:D63"/>
    <mergeCell ref="E63:AK63"/>
    <mergeCell ref="AL63:AT63"/>
    <mergeCell ref="AU63:BC63"/>
    <mergeCell ref="BD63:BL63"/>
    <mergeCell ref="BM63:BU63"/>
    <mergeCell ref="BV63:CD63"/>
    <mergeCell ref="CE63:CM63"/>
    <mergeCell ref="BV61:CD61"/>
    <mergeCell ref="CE61:CM61"/>
    <mergeCell ref="CN61:CV61"/>
    <mergeCell ref="A62:D62"/>
    <mergeCell ref="E62:AK62"/>
    <mergeCell ref="AL62:AT62"/>
    <mergeCell ref="AU62:BC62"/>
    <mergeCell ref="BD62:BL62"/>
    <mergeCell ref="BM62:BU62"/>
    <mergeCell ref="BV62:CD62"/>
    <mergeCell ref="A61:D61"/>
    <mergeCell ref="E61:AK61"/>
    <mergeCell ref="AL61:AT61"/>
    <mergeCell ref="AU61:BC61"/>
    <mergeCell ref="BD61:BL61"/>
    <mergeCell ref="BM61:BU61"/>
    <mergeCell ref="CN59:CV59"/>
    <mergeCell ref="A60:D60"/>
    <mergeCell ref="E60:AK60"/>
    <mergeCell ref="AL60:AT60"/>
    <mergeCell ref="AU60:BC60"/>
    <mergeCell ref="BD60:BL60"/>
    <mergeCell ref="BM60:BU60"/>
    <mergeCell ref="BV60:CD60"/>
    <mergeCell ref="CE60:CM60"/>
    <mergeCell ref="CN60:CV60"/>
    <mergeCell ref="CE58:CM58"/>
    <mergeCell ref="CN58:CV58"/>
    <mergeCell ref="A59:D59"/>
    <mergeCell ref="E59:AK59"/>
    <mergeCell ref="AL59:AT59"/>
    <mergeCell ref="AU59:BC59"/>
    <mergeCell ref="BD59:BL59"/>
    <mergeCell ref="BM59:BU59"/>
    <mergeCell ref="BV59:CD59"/>
    <mergeCell ref="CE59:CM59"/>
    <mergeCell ref="BV57:CD57"/>
    <mergeCell ref="CE57:CM57"/>
    <mergeCell ref="CN57:CV57"/>
    <mergeCell ref="A58:D58"/>
    <mergeCell ref="E58:AK58"/>
    <mergeCell ref="AL58:AT58"/>
    <mergeCell ref="AU58:BC58"/>
    <mergeCell ref="BD58:BL58"/>
    <mergeCell ref="BM58:BU58"/>
    <mergeCell ref="BV58:CD58"/>
    <mergeCell ref="A57:D57"/>
    <mergeCell ref="E57:AK57"/>
    <mergeCell ref="AL57:AT57"/>
    <mergeCell ref="AU57:BC57"/>
    <mergeCell ref="BD57:BL57"/>
    <mergeCell ref="BM57:BU57"/>
    <mergeCell ref="CN55:CV55"/>
    <mergeCell ref="A56:D56"/>
    <mergeCell ref="E56:AK56"/>
    <mergeCell ref="AL56:AT56"/>
    <mergeCell ref="AU56:BC56"/>
    <mergeCell ref="BD56:BL56"/>
    <mergeCell ref="BM56:BU56"/>
    <mergeCell ref="BV56:CD56"/>
    <mergeCell ref="CE56:CM56"/>
    <mergeCell ref="CN56:CV56"/>
    <mergeCell ref="CE54:CM54"/>
    <mergeCell ref="CN54:CV54"/>
    <mergeCell ref="A55:D55"/>
    <mergeCell ref="E55:AK55"/>
    <mergeCell ref="AL55:AT55"/>
    <mergeCell ref="AU55:BC55"/>
    <mergeCell ref="BD55:BL55"/>
    <mergeCell ref="BM55:BU55"/>
    <mergeCell ref="BV55:CD55"/>
    <mergeCell ref="CE55:CM55"/>
    <mergeCell ref="BV53:CD53"/>
    <mergeCell ref="CE53:CM53"/>
    <mergeCell ref="CN53:CV53"/>
    <mergeCell ref="A54:D54"/>
    <mergeCell ref="E54:AK54"/>
    <mergeCell ref="AL54:AT54"/>
    <mergeCell ref="AU54:BC54"/>
    <mergeCell ref="BD54:BL54"/>
    <mergeCell ref="BM54:BU54"/>
    <mergeCell ref="BV54:CD54"/>
    <mergeCell ref="A53:D53"/>
    <mergeCell ref="E53:AK53"/>
    <mergeCell ref="AL53:AT53"/>
    <mergeCell ref="AU53:BC53"/>
    <mergeCell ref="BD53:BL53"/>
    <mergeCell ref="BM53:BU53"/>
    <mergeCell ref="CN51:CV51"/>
    <mergeCell ref="A52:D52"/>
    <mergeCell ref="E52:AK52"/>
    <mergeCell ref="AL52:AT52"/>
    <mergeCell ref="AU52:BC52"/>
    <mergeCell ref="BD52:BL52"/>
    <mergeCell ref="BM52:BU52"/>
    <mergeCell ref="BV52:CD52"/>
    <mergeCell ref="CE52:CM52"/>
    <mergeCell ref="CN52:CV52"/>
    <mergeCell ref="CE50:CM50"/>
    <mergeCell ref="CN50:CV50"/>
    <mergeCell ref="A51:D51"/>
    <mergeCell ref="E51:AK51"/>
    <mergeCell ref="AL51:AT51"/>
    <mergeCell ref="AU51:BC51"/>
    <mergeCell ref="BD51:BL51"/>
    <mergeCell ref="BM51:BU51"/>
    <mergeCell ref="BV51:CD51"/>
    <mergeCell ref="CE51:CM51"/>
    <mergeCell ref="BV49:CD49"/>
    <mergeCell ref="CE49:CM49"/>
    <mergeCell ref="CN49:CV49"/>
    <mergeCell ref="A50:D50"/>
    <mergeCell ref="E50:AK50"/>
    <mergeCell ref="AL50:AT50"/>
    <mergeCell ref="AU50:BC50"/>
    <mergeCell ref="BD50:BL50"/>
    <mergeCell ref="BM50:BU50"/>
    <mergeCell ref="BV50:CD50"/>
    <mergeCell ref="A49:D49"/>
    <mergeCell ref="E49:AK49"/>
    <mergeCell ref="AL49:AT49"/>
    <mergeCell ref="AU49:BC49"/>
    <mergeCell ref="BD49:BL49"/>
    <mergeCell ref="BM49:BU49"/>
    <mergeCell ref="CN47:CV47"/>
    <mergeCell ref="A48:D48"/>
    <mergeCell ref="E48:AK48"/>
    <mergeCell ref="AL48:AT48"/>
    <mergeCell ref="AU48:BC48"/>
    <mergeCell ref="BD48:BL48"/>
    <mergeCell ref="BM48:BU48"/>
    <mergeCell ref="BV48:CD48"/>
    <mergeCell ref="CE48:CM48"/>
    <mergeCell ref="CN48:CV48"/>
    <mergeCell ref="CE46:CM46"/>
    <mergeCell ref="CN46:CV46"/>
    <mergeCell ref="A47:D47"/>
    <mergeCell ref="E47:AK47"/>
    <mergeCell ref="AL47:AT47"/>
    <mergeCell ref="AU47:BC47"/>
    <mergeCell ref="BD47:BL47"/>
    <mergeCell ref="BM47:BU47"/>
    <mergeCell ref="BV47:CD47"/>
    <mergeCell ref="CE47:CM47"/>
    <mergeCell ref="BV45:CD45"/>
    <mergeCell ref="CE45:CM45"/>
    <mergeCell ref="CN45:CV45"/>
    <mergeCell ref="A46:D46"/>
    <mergeCell ref="E46:AK46"/>
    <mergeCell ref="AL46:AT46"/>
    <mergeCell ref="AU46:BC46"/>
    <mergeCell ref="BD46:BL46"/>
    <mergeCell ref="BM46:BU46"/>
    <mergeCell ref="BV46:CD46"/>
    <mergeCell ref="A45:D45"/>
    <mergeCell ref="E45:AK45"/>
    <mergeCell ref="AL45:AT45"/>
    <mergeCell ref="AU45:BC45"/>
    <mergeCell ref="BD45:BL45"/>
    <mergeCell ref="BM45:BU45"/>
    <mergeCell ref="CN43:CV43"/>
    <mergeCell ref="A44:D44"/>
    <mergeCell ref="E44:AK44"/>
    <mergeCell ref="AL44:AT44"/>
    <mergeCell ref="AU44:BC44"/>
    <mergeCell ref="BD44:BL44"/>
    <mergeCell ref="BM44:BU44"/>
    <mergeCell ref="BV44:CD44"/>
    <mergeCell ref="CE44:CM44"/>
    <mergeCell ref="CN44:CV44"/>
    <mergeCell ref="CE42:CM42"/>
    <mergeCell ref="CN42:CV42"/>
    <mergeCell ref="A43:D43"/>
    <mergeCell ref="E43:AK43"/>
    <mergeCell ref="AL43:AT43"/>
    <mergeCell ref="AU43:BC43"/>
    <mergeCell ref="BD43:BL43"/>
    <mergeCell ref="BM43:BU43"/>
    <mergeCell ref="BV43:CD43"/>
    <mergeCell ref="CE43:CM43"/>
    <mergeCell ref="BV41:CD41"/>
    <mergeCell ref="CE41:CM41"/>
    <mergeCell ref="CN41:CV41"/>
    <mergeCell ref="A42:D42"/>
    <mergeCell ref="E42:AK42"/>
    <mergeCell ref="AL42:AT42"/>
    <mergeCell ref="AU42:BC42"/>
    <mergeCell ref="BD42:BL42"/>
    <mergeCell ref="BM42:BU42"/>
    <mergeCell ref="BV42:CD42"/>
    <mergeCell ref="A41:D41"/>
    <mergeCell ref="E41:AK41"/>
    <mergeCell ref="AL41:AT41"/>
    <mergeCell ref="AU41:BC41"/>
    <mergeCell ref="BD41:BL41"/>
    <mergeCell ref="BM41:BU41"/>
    <mergeCell ref="CN39:CV39"/>
    <mergeCell ref="A40:D40"/>
    <mergeCell ref="E40:AK40"/>
    <mergeCell ref="AL40:AT40"/>
    <mergeCell ref="AU40:BC40"/>
    <mergeCell ref="BD40:BL40"/>
    <mergeCell ref="BM40:BU40"/>
    <mergeCell ref="BV40:CD40"/>
    <mergeCell ref="CE40:CM40"/>
    <mergeCell ref="CN40:CV40"/>
    <mergeCell ref="CE38:CM38"/>
    <mergeCell ref="CN38:CV38"/>
    <mergeCell ref="A39:D39"/>
    <mergeCell ref="E39:AK39"/>
    <mergeCell ref="AL39:AT39"/>
    <mergeCell ref="AU39:BC39"/>
    <mergeCell ref="BD39:BL39"/>
    <mergeCell ref="BM39:BU39"/>
    <mergeCell ref="BV39:CD39"/>
    <mergeCell ref="CE39:CM39"/>
    <mergeCell ref="BV37:CD37"/>
    <mergeCell ref="CE37:CM37"/>
    <mergeCell ref="CN37:CV37"/>
    <mergeCell ref="A38:D38"/>
    <mergeCell ref="E38:AK38"/>
    <mergeCell ref="AL38:AT38"/>
    <mergeCell ref="AU38:BC38"/>
    <mergeCell ref="BD38:BL38"/>
    <mergeCell ref="BM38:BU38"/>
    <mergeCell ref="BV38:CD38"/>
    <mergeCell ref="A37:D37"/>
    <mergeCell ref="E37:AK37"/>
    <mergeCell ref="AL37:AT37"/>
    <mergeCell ref="AU37:BC37"/>
    <mergeCell ref="BD37:BL37"/>
    <mergeCell ref="BM37:BU37"/>
    <mergeCell ref="CN35:CV35"/>
    <mergeCell ref="A36:D36"/>
    <mergeCell ref="E36:AK36"/>
    <mergeCell ref="AL36:AT36"/>
    <mergeCell ref="AU36:BC36"/>
    <mergeCell ref="BD36:BL36"/>
    <mergeCell ref="BM36:BU36"/>
    <mergeCell ref="BV36:CD36"/>
    <mergeCell ref="CE36:CM36"/>
    <mergeCell ref="CN36:CV36"/>
    <mergeCell ref="CN33:CV34"/>
    <mergeCell ref="E34:AK34"/>
    <mergeCell ref="A35:D35"/>
    <mergeCell ref="E35:AK35"/>
    <mergeCell ref="AL35:AT35"/>
    <mergeCell ref="AU35:BC35"/>
    <mergeCell ref="BD35:BL35"/>
    <mergeCell ref="BM35:BU35"/>
    <mergeCell ref="BV35:CD35"/>
    <mergeCell ref="CE35:CM35"/>
    <mergeCell ref="CE32:CM32"/>
    <mergeCell ref="CN32:CV32"/>
    <mergeCell ref="A33:D34"/>
    <mergeCell ref="E33:AK33"/>
    <mergeCell ref="AL33:AT34"/>
    <mergeCell ref="AU33:BC34"/>
    <mergeCell ref="BD33:BL34"/>
    <mergeCell ref="BM33:BU34"/>
    <mergeCell ref="BV33:CD34"/>
    <mergeCell ref="CE33:CM34"/>
    <mergeCell ref="BV31:CD31"/>
    <mergeCell ref="CE31:CM31"/>
    <mergeCell ref="CN31:CV31"/>
    <mergeCell ref="A32:D32"/>
    <mergeCell ref="E32:AK32"/>
    <mergeCell ref="AL32:AT32"/>
    <mergeCell ref="AU32:BC32"/>
    <mergeCell ref="BD32:BL32"/>
    <mergeCell ref="BM32:BU32"/>
    <mergeCell ref="BV32:CD32"/>
    <mergeCell ref="A31:D31"/>
    <mergeCell ref="E31:AK31"/>
    <mergeCell ref="AL31:AT31"/>
    <mergeCell ref="AU31:BC31"/>
    <mergeCell ref="BD31:BL31"/>
    <mergeCell ref="BM31:BU31"/>
    <mergeCell ref="CN29:CV29"/>
    <mergeCell ref="A30:D30"/>
    <mergeCell ref="E30:AK30"/>
    <mergeCell ref="AL30:AT30"/>
    <mergeCell ref="AU30:BC30"/>
    <mergeCell ref="BD30:BL30"/>
    <mergeCell ref="BM30:BU30"/>
    <mergeCell ref="BV30:CD30"/>
    <mergeCell ref="CE30:CM30"/>
    <mergeCell ref="CN30:CV30"/>
    <mergeCell ref="CE28:CM28"/>
    <mergeCell ref="CN28:CV28"/>
    <mergeCell ref="A29:D29"/>
    <mergeCell ref="E29:AK29"/>
    <mergeCell ref="AL29:AT29"/>
    <mergeCell ref="AU29:BC29"/>
    <mergeCell ref="BD29:BL29"/>
    <mergeCell ref="BM29:BU29"/>
    <mergeCell ref="BV29:CD29"/>
    <mergeCell ref="CE29:CM29"/>
    <mergeCell ref="BV27:CD27"/>
    <mergeCell ref="CE27:CM27"/>
    <mergeCell ref="CN27:CV27"/>
    <mergeCell ref="A28:D28"/>
    <mergeCell ref="E28:AK28"/>
    <mergeCell ref="AL28:AT28"/>
    <mergeCell ref="AU28:BC28"/>
    <mergeCell ref="BD28:BL28"/>
    <mergeCell ref="BM28:BU28"/>
    <mergeCell ref="BV28:CD28"/>
    <mergeCell ref="A27:D27"/>
    <mergeCell ref="E27:AK27"/>
    <mergeCell ref="AL27:AT27"/>
    <mergeCell ref="AU27:BC27"/>
    <mergeCell ref="BD27:BL27"/>
    <mergeCell ref="BM27:BU27"/>
    <mergeCell ref="CN25:CV25"/>
    <mergeCell ref="A26:D26"/>
    <mergeCell ref="E26:AK26"/>
    <mergeCell ref="AL26:AT26"/>
    <mergeCell ref="AU26:BC26"/>
    <mergeCell ref="BD26:BL26"/>
    <mergeCell ref="BM26:BU26"/>
    <mergeCell ref="BV26:CD26"/>
    <mergeCell ref="CE26:CM26"/>
    <mergeCell ref="CN26:CV26"/>
    <mergeCell ref="CE24:CM24"/>
    <mergeCell ref="CN24:CV24"/>
    <mergeCell ref="A25:D25"/>
    <mergeCell ref="E25:AK25"/>
    <mergeCell ref="AL25:AT25"/>
    <mergeCell ref="AU25:BC25"/>
    <mergeCell ref="BD25:BL25"/>
    <mergeCell ref="BM25:BU25"/>
    <mergeCell ref="BV25:CD25"/>
    <mergeCell ref="CE25:CM25"/>
    <mergeCell ref="BV23:CD23"/>
    <mergeCell ref="CE23:CM23"/>
    <mergeCell ref="CN23:CV23"/>
    <mergeCell ref="A24:D24"/>
    <mergeCell ref="E24:AK24"/>
    <mergeCell ref="AL24:AT24"/>
    <mergeCell ref="AU24:BC24"/>
    <mergeCell ref="BD24:BL24"/>
    <mergeCell ref="BM24:BU24"/>
    <mergeCell ref="BV24:CD24"/>
    <mergeCell ref="A23:D23"/>
    <mergeCell ref="E23:AK23"/>
    <mergeCell ref="AL23:AT23"/>
    <mergeCell ref="AU23:BC23"/>
    <mergeCell ref="BD23:BL23"/>
    <mergeCell ref="BM23:BU23"/>
    <mergeCell ref="CN21:CV21"/>
    <mergeCell ref="A22:D22"/>
    <mergeCell ref="E22:AK22"/>
    <mergeCell ref="AL22:AT22"/>
    <mergeCell ref="AU22:BC22"/>
    <mergeCell ref="BD22:BL22"/>
    <mergeCell ref="BM22:BU22"/>
    <mergeCell ref="BV22:CD22"/>
    <mergeCell ref="CE22:CM22"/>
    <mergeCell ref="CN22:CV22"/>
    <mergeCell ref="CE20:CM20"/>
    <mergeCell ref="CN20:CV20"/>
    <mergeCell ref="A21:D21"/>
    <mergeCell ref="E21:AK21"/>
    <mergeCell ref="AL21:AT21"/>
    <mergeCell ref="AU21:BC21"/>
    <mergeCell ref="BD21:BL21"/>
    <mergeCell ref="BM21:BU21"/>
    <mergeCell ref="BV21:CD21"/>
    <mergeCell ref="CE21:CM21"/>
    <mergeCell ref="BV19:CD19"/>
    <mergeCell ref="CE19:CM19"/>
    <mergeCell ref="CN19:CV19"/>
    <mergeCell ref="A20:D20"/>
    <mergeCell ref="E20:AK20"/>
    <mergeCell ref="AL20:AT20"/>
    <mergeCell ref="AU20:BC20"/>
    <mergeCell ref="BD20:BL20"/>
    <mergeCell ref="BM20:BU20"/>
    <mergeCell ref="BV20:CD20"/>
    <mergeCell ref="A19:D19"/>
    <mergeCell ref="E19:AK19"/>
    <mergeCell ref="AL19:AT19"/>
    <mergeCell ref="AU19:BC19"/>
    <mergeCell ref="BD19:BL19"/>
    <mergeCell ref="BM19:BU19"/>
    <mergeCell ref="CN17:CV17"/>
    <mergeCell ref="A18:D18"/>
    <mergeCell ref="E18:AK18"/>
    <mergeCell ref="AL18:AT18"/>
    <mergeCell ref="AU18:BC18"/>
    <mergeCell ref="BD18:BL18"/>
    <mergeCell ref="BM18:BU18"/>
    <mergeCell ref="BV18:CD18"/>
    <mergeCell ref="CE18:CM18"/>
    <mergeCell ref="CN18:CV18"/>
    <mergeCell ref="CE16:CM16"/>
    <mergeCell ref="CN16:CV16"/>
    <mergeCell ref="A17:D17"/>
    <mergeCell ref="E17:AK17"/>
    <mergeCell ref="AL17:AT17"/>
    <mergeCell ref="AU17:BC17"/>
    <mergeCell ref="BD17:BL17"/>
    <mergeCell ref="BM17:BU17"/>
    <mergeCell ref="BV17:CD17"/>
    <mergeCell ref="CE17:CM17"/>
    <mergeCell ref="BV15:CD15"/>
    <mergeCell ref="CE15:CM15"/>
    <mergeCell ref="CN15:CV15"/>
    <mergeCell ref="A16:D16"/>
    <mergeCell ref="E16:AK16"/>
    <mergeCell ref="AL16:AT16"/>
    <mergeCell ref="AU16:BC16"/>
    <mergeCell ref="BD16:BL16"/>
    <mergeCell ref="BM16:BU16"/>
    <mergeCell ref="BV16:CD16"/>
    <mergeCell ref="BM14:BU14"/>
    <mergeCell ref="BV14:CD14"/>
    <mergeCell ref="CE14:CM14"/>
    <mergeCell ref="CN14:CV14"/>
    <mergeCell ref="A15:D15"/>
    <mergeCell ref="E15:AK15"/>
    <mergeCell ref="AL15:AT15"/>
    <mergeCell ref="AU15:BC15"/>
    <mergeCell ref="BD15:BL15"/>
    <mergeCell ref="BM15:BU15"/>
    <mergeCell ref="E13:AK13"/>
    <mergeCell ref="A14:D14"/>
    <mergeCell ref="E14:AK14"/>
    <mergeCell ref="AL14:AT14"/>
    <mergeCell ref="AU14:BC14"/>
    <mergeCell ref="BD14:BL14"/>
    <mergeCell ref="CN11:CV11"/>
    <mergeCell ref="A12:D13"/>
    <mergeCell ref="E12:AK12"/>
    <mergeCell ref="AL12:AT13"/>
    <mergeCell ref="AU12:BC13"/>
    <mergeCell ref="BD12:BL13"/>
    <mergeCell ref="BM12:BU13"/>
    <mergeCell ref="BV12:CD13"/>
    <mergeCell ref="CE12:CM13"/>
    <mergeCell ref="CN12:CV13"/>
    <mergeCell ref="CE10:CM10"/>
    <mergeCell ref="CN10:CV10"/>
    <mergeCell ref="A11:D11"/>
    <mergeCell ref="E11:AK11"/>
    <mergeCell ref="AL11:AT11"/>
    <mergeCell ref="AU11:BC11"/>
    <mergeCell ref="BD11:BL11"/>
    <mergeCell ref="BM11:BU11"/>
    <mergeCell ref="BV11:CD11"/>
    <mergeCell ref="CE11:CM11"/>
    <mergeCell ref="BV9:CD9"/>
    <mergeCell ref="CE9:CM9"/>
    <mergeCell ref="CN9:CV9"/>
    <mergeCell ref="A10:D10"/>
    <mergeCell ref="E10:AK10"/>
    <mergeCell ref="AL10:AT10"/>
    <mergeCell ref="AU10:BC10"/>
    <mergeCell ref="BD10:BL10"/>
    <mergeCell ref="BM10:BU10"/>
    <mergeCell ref="BV10:CD10"/>
    <mergeCell ref="A9:D9"/>
    <mergeCell ref="E9:AK9"/>
    <mergeCell ref="AL9:AT9"/>
    <mergeCell ref="AU9:BC9"/>
    <mergeCell ref="BD9:BL9"/>
    <mergeCell ref="BM9:BU9"/>
    <mergeCell ref="CN7:CV7"/>
    <mergeCell ref="A8:D8"/>
    <mergeCell ref="E8:AK8"/>
    <mergeCell ref="AL8:AT8"/>
    <mergeCell ref="AU8:BC8"/>
    <mergeCell ref="BD8:BL8"/>
    <mergeCell ref="BM8:BU8"/>
    <mergeCell ref="BV8:CD8"/>
    <mergeCell ref="CE8:CM8"/>
    <mergeCell ref="CN8:CV8"/>
    <mergeCell ref="A3:CV3"/>
    <mergeCell ref="A4:CV4"/>
    <mergeCell ref="A7:D7"/>
    <mergeCell ref="E7:AK7"/>
    <mergeCell ref="AL7:AT7"/>
    <mergeCell ref="AU7:BC7"/>
    <mergeCell ref="BD7:BL7"/>
    <mergeCell ref="BM7:BU7"/>
    <mergeCell ref="BV7:CD7"/>
    <mergeCell ref="CE7:CM7"/>
  </mergeCells>
  <printOptions/>
  <pageMargins left="0.97" right="0.18" top="0.21" bottom="0.17" header="0.17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T42"/>
  <sheetViews>
    <sheetView tabSelected="1" view="pageBreakPreview" zoomScale="85" zoomScaleSheetLayoutView="85" zoomScalePageLayoutView="0" workbookViewId="0" topLeftCell="A7">
      <selection activeCell="E9" sqref="E9:AJ9"/>
    </sheetView>
  </sheetViews>
  <sheetFormatPr defaultColWidth="1.37890625" defaultRowHeight="12.75"/>
  <cols>
    <col min="1" max="36" width="1.37890625" style="89" customWidth="1"/>
    <col min="37" max="50" width="1.37890625" style="89" hidden="1" customWidth="1"/>
    <col min="51" max="99" width="1.12109375" style="89" customWidth="1"/>
    <col min="100" max="150" width="1.37890625" style="89" hidden="1" customWidth="1"/>
    <col min="151" max="16384" width="1.37890625" style="89" customWidth="1"/>
  </cols>
  <sheetData>
    <row r="1" ht="12.75">
      <c r="CU1" s="3"/>
    </row>
    <row r="2" ht="12.75">
      <c r="CU2" s="3"/>
    </row>
    <row r="3" spans="1:99" ht="18.75">
      <c r="A3" s="848" t="s">
        <v>478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  <c r="AP3" s="848"/>
      <c r="AQ3" s="848"/>
      <c r="AR3" s="848"/>
      <c r="AS3" s="848"/>
      <c r="AT3" s="848"/>
      <c r="AU3" s="848"/>
      <c r="AV3" s="848"/>
      <c r="AW3" s="848"/>
      <c r="AX3" s="848"/>
      <c r="AY3" s="848"/>
      <c r="AZ3" s="848"/>
      <c r="BA3" s="848"/>
      <c r="BB3" s="848"/>
      <c r="BC3" s="848"/>
      <c r="BD3" s="848"/>
      <c r="BE3" s="848"/>
      <c r="BF3" s="848"/>
      <c r="BG3" s="848"/>
      <c r="BH3" s="848"/>
      <c r="BI3" s="848"/>
      <c r="BJ3" s="848"/>
      <c r="BK3" s="848"/>
      <c r="BL3" s="848"/>
      <c r="BM3" s="848"/>
      <c r="BN3" s="848"/>
      <c r="BO3" s="848"/>
      <c r="BP3" s="848"/>
      <c r="BQ3" s="848"/>
      <c r="BR3" s="848"/>
      <c r="BS3" s="848"/>
      <c r="BT3" s="848"/>
      <c r="BU3" s="848"/>
      <c r="BV3" s="848"/>
      <c r="BW3" s="848"/>
      <c r="BX3" s="848"/>
      <c r="BY3" s="848"/>
      <c r="BZ3" s="848"/>
      <c r="CA3" s="848"/>
      <c r="CB3" s="848"/>
      <c r="CC3" s="848"/>
      <c r="CD3" s="848"/>
      <c r="CE3" s="848"/>
      <c r="CF3" s="848"/>
      <c r="CG3" s="848"/>
      <c r="CH3" s="848"/>
      <c r="CI3" s="848"/>
      <c r="CJ3" s="848"/>
      <c r="CK3" s="848"/>
      <c r="CL3" s="848"/>
      <c r="CM3" s="848"/>
      <c r="CN3" s="848"/>
      <c r="CO3" s="848"/>
      <c r="CP3" s="848"/>
      <c r="CQ3" s="848"/>
      <c r="CR3" s="848"/>
      <c r="CS3" s="848"/>
      <c r="CT3" s="848"/>
      <c r="CU3" s="848"/>
    </row>
    <row r="4" spans="1:99" ht="18.75">
      <c r="A4" s="848" t="s">
        <v>479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  <c r="BF4" s="848"/>
      <c r="BG4" s="848"/>
      <c r="BH4" s="848"/>
      <c r="BI4" s="848"/>
      <c r="BJ4" s="848"/>
      <c r="BK4" s="848"/>
      <c r="BL4" s="848"/>
      <c r="BM4" s="848"/>
      <c r="BN4" s="848"/>
      <c r="BO4" s="848"/>
      <c r="BP4" s="848"/>
      <c r="BQ4" s="848"/>
      <c r="BR4" s="848"/>
      <c r="BS4" s="848"/>
      <c r="BT4" s="848"/>
      <c r="BU4" s="848"/>
      <c r="BV4" s="848"/>
      <c r="BW4" s="848"/>
      <c r="BX4" s="848"/>
      <c r="BY4" s="848"/>
      <c r="BZ4" s="848"/>
      <c r="CA4" s="848"/>
      <c r="CB4" s="848"/>
      <c r="CC4" s="848"/>
      <c r="CD4" s="848"/>
      <c r="CE4" s="848"/>
      <c r="CF4" s="848"/>
      <c r="CG4" s="848"/>
      <c r="CH4" s="848"/>
      <c r="CI4" s="848"/>
      <c r="CJ4" s="848"/>
      <c r="CK4" s="848"/>
      <c r="CL4" s="848"/>
      <c r="CM4" s="848"/>
      <c r="CN4" s="848"/>
      <c r="CO4" s="848"/>
      <c r="CP4" s="848"/>
      <c r="CQ4" s="848"/>
      <c r="CR4" s="848"/>
      <c r="CS4" s="848"/>
      <c r="CT4" s="848"/>
      <c r="CU4" s="848"/>
    </row>
    <row r="5" ht="13.5" thickBot="1"/>
    <row r="6" spans="1:99" s="95" customFormat="1" ht="12.75">
      <c r="A6" s="844" t="s">
        <v>2</v>
      </c>
      <c r="B6" s="844"/>
      <c r="C6" s="844"/>
      <c r="D6" s="847"/>
      <c r="E6" s="844" t="s">
        <v>480</v>
      </c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5" t="s">
        <v>40</v>
      </c>
      <c r="AL6" s="844"/>
      <c r="AM6" s="844"/>
      <c r="AN6" s="844"/>
      <c r="AO6" s="844"/>
      <c r="AP6" s="844"/>
      <c r="AQ6" s="844"/>
      <c r="AR6" s="844" t="s">
        <v>481</v>
      </c>
      <c r="AS6" s="844"/>
      <c r="AT6" s="844"/>
      <c r="AU6" s="844"/>
      <c r="AV6" s="844"/>
      <c r="AW6" s="844"/>
      <c r="AX6" s="844"/>
      <c r="AY6" s="838" t="s">
        <v>482</v>
      </c>
      <c r="AZ6" s="839"/>
      <c r="BA6" s="839"/>
      <c r="BB6" s="839"/>
      <c r="BC6" s="839"/>
      <c r="BD6" s="839"/>
      <c r="BE6" s="840"/>
      <c r="BF6" s="838" t="s">
        <v>483</v>
      </c>
      <c r="BG6" s="839"/>
      <c r="BH6" s="839"/>
      <c r="BI6" s="839"/>
      <c r="BJ6" s="839"/>
      <c r="BK6" s="839"/>
      <c r="BL6" s="840"/>
      <c r="BM6" s="838" t="s">
        <v>484</v>
      </c>
      <c r="BN6" s="839"/>
      <c r="BO6" s="839"/>
      <c r="BP6" s="839"/>
      <c r="BQ6" s="839"/>
      <c r="BR6" s="839"/>
      <c r="BS6" s="840"/>
      <c r="BT6" s="838" t="s">
        <v>485</v>
      </c>
      <c r="BU6" s="839"/>
      <c r="BV6" s="839"/>
      <c r="BW6" s="839"/>
      <c r="BX6" s="839"/>
      <c r="BY6" s="839"/>
      <c r="BZ6" s="840"/>
      <c r="CA6" s="838" t="s">
        <v>486</v>
      </c>
      <c r="CB6" s="839"/>
      <c r="CC6" s="839"/>
      <c r="CD6" s="839"/>
      <c r="CE6" s="839"/>
      <c r="CF6" s="839"/>
      <c r="CG6" s="840"/>
      <c r="CH6" s="844" t="s">
        <v>40</v>
      </c>
      <c r="CI6" s="844"/>
      <c r="CJ6" s="844"/>
      <c r="CK6" s="844"/>
      <c r="CL6" s="844"/>
      <c r="CM6" s="844"/>
      <c r="CN6" s="847"/>
      <c r="CO6" s="844" t="s">
        <v>41</v>
      </c>
      <c r="CP6" s="844"/>
      <c r="CQ6" s="844"/>
      <c r="CR6" s="844"/>
      <c r="CS6" s="844"/>
      <c r="CT6" s="844"/>
      <c r="CU6" s="844"/>
    </row>
    <row r="7" spans="1:99" s="95" customFormat="1" ht="13.5" thickBot="1">
      <c r="A7" s="836"/>
      <c r="B7" s="836"/>
      <c r="C7" s="836"/>
      <c r="D7" s="837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6"/>
      <c r="AJ7" s="836"/>
      <c r="AK7" s="846">
        <v>2014</v>
      </c>
      <c r="AL7" s="836"/>
      <c r="AM7" s="836"/>
      <c r="AN7" s="836"/>
      <c r="AO7" s="836"/>
      <c r="AP7" s="836"/>
      <c r="AQ7" s="836"/>
      <c r="AR7" s="836">
        <v>2015</v>
      </c>
      <c r="AS7" s="836"/>
      <c r="AT7" s="836"/>
      <c r="AU7" s="836"/>
      <c r="AV7" s="836"/>
      <c r="AW7" s="836"/>
      <c r="AX7" s="836"/>
      <c r="AY7" s="841"/>
      <c r="AZ7" s="842"/>
      <c r="BA7" s="842"/>
      <c r="BB7" s="842"/>
      <c r="BC7" s="842"/>
      <c r="BD7" s="842"/>
      <c r="BE7" s="843"/>
      <c r="BF7" s="841"/>
      <c r="BG7" s="842"/>
      <c r="BH7" s="842"/>
      <c r="BI7" s="842"/>
      <c r="BJ7" s="842"/>
      <c r="BK7" s="842"/>
      <c r="BL7" s="843"/>
      <c r="BM7" s="841"/>
      <c r="BN7" s="842"/>
      <c r="BO7" s="842"/>
      <c r="BP7" s="842"/>
      <c r="BQ7" s="842"/>
      <c r="BR7" s="842"/>
      <c r="BS7" s="843"/>
      <c r="BT7" s="841"/>
      <c r="BU7" s="842"/>
      <c r="BV7" s="842"/>
      <c r="BW7" s="842"/>
      <c r="BX7" s="842"/>
      <c r="BY7" s="842"/>
      <c r="BZ7" s="843"/>
      <c r="CA7" s="841"/>
      <c r="CB7" s="842"/>
      <c r="CC7" s="842"/>
      <c r="CD7" s="842"/>
      <c r="CE7" s="842"/>
      <c r="CF7" s="842"/>
      <c r="CG7" s="843"/>
      <c r="CH7" s="836">
        <v>2019</v>
      </c>
      <c r="CI7" s="836"/>
      <c r="CJ7" s="836"/>
      <c r="CK7" s="836"/>
      <c r="CL7" s="836"/>
      <c r="CM7" s="836"/>
      <c r="CN7" s="837"/>
      <c r="CO7" s="836"/>
      <c r="CP7" s="836"/>
      <c r="CQ7" s="836"/>
      <c r="CR7" s="836"/>
      <c r="CS7" s="836"/>
      <c r="CT7" s="836"/>
      <c r="CU7" s="836"/>
    </row>
    <row r="8" spans="1:99" s="95" customFormat="1" ht="15" customHeight="1">
      <c r="A8" s="828">
        <v>1</v>
      </c>
      <c r="B8" s="829"/>
      <c r="C8" s="829"/>
      <c r="D8" s="830"/>
      <c r="E8" s="831" t="s">
        <v>487</v>
      </c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2"/>
      <c r="AJ8" s="833"/>
      <c r="AK8" s="834">
        <f>AK9+AK17+AK21+AK22+AK24</f>
        <v>0</v>
      </c>
      <c r="AL8" s="835"/>
      <c r="AM8" s="835"/>
      <c r="AN8" s="835"/>
      <c r="AO8" s="835"/>
      <c r="AP8" s="835"/>
      <c r="AQ8" s="835"/>
      <c r="AR8" s="834">
        <f>AR9+AR17+AR21+AR22+AR24</f>
        <v>35.3</v>
      </c>
      <c r="AS8" s="835"/>
      <c r="AT8" s="835"/>
      <c r="AU8" s="835"/>
      <c r="AV8" s="835"/>
      <c r="AW8" s="835"/>
      <c r="AX8" s="874"/>
      <c r="AY8" s="873">
        <f>AY9+AY17+AY21+AY22+AY24</f>
        <v>25.6</v>
      </c>
      <c r="AZ8" s="872"/>
      <c r="BA8" s="872"/>
      <c r="BB8" s="872"/>
      <c r="BC8" s="872"/>
      <c r="BD8" s="872"/>
      <c r="BE8" s="871"/>
      <c r="BF8" s="872">
        <f>BF9+BF17+BF21+BF22+BF24</f>
        <v>37.079</v>
      </c>
      <c r="BG8" s="872"/>
      <c r="BH8" s="872"/>
      <c r="BI8" s="872"/>
      <c r="BJ8" s="872"/>
      <c r="BK8" s="872"/>
      <c r="BL8" s="871"/>
      <c r="BM8" s="872">
        <f>BM9+BM17+BM21+BM22+BM24</f>
        <v>1.996</v>
      </c>
      <c r="BN8" s="872"/>
      <c r="BO8" s="872"/>
      <c r="BP8" s="872"/>
      <c r="BQ8" s="872"/>
      <c r="BR8" s="872"/>
      <c r="BS8" s="871"/>
      <c r="BT8" s="872">
        <f>BT9+BT17+BT21+BT22+BT24</f>
        <v>4.84</v>
      </c>
      <c r="BU8" s="872"/>
      <c r="BV8" s="872"/>
      <c r="BW8" s="872"/>
      <c r="BX8" s="872"/>
      <c r="BY8" s="872"/>
      <c r="BZ8" s="871"/>
      <c r="CA8" s="823">
        <f>CA9+CA17+CA21+CA22+CA24</f>
        <v>17.056300000000004</v>
      </c>
      <c r="CB8" s="824"/>
      <c r="CC8" s="824"/>
      <c r="CD8" s="824"/>
      <c r="CE8" s="824"/>
      <c r="CF8" s="824"/>
      <c r="CG8" s="824"/>
      <c r="CH8" s="823">
        <f>CH9+CH17+CH21+CH22+CH24</f>
        <v>12.029</v>
      </c>
      <c r="CI8" s="824"/>
      <c r="CJ8" s="824"/>
      <c r="CK8" s="824"/>
      <c r="CL8" s="824"/>
      <c r="CM8" s="824"/>
      <c r="CN8" s="870"/>
      <c r="CO8" s="825">
        <f>CO9+CO17+CO21+CO22+CO24</f>
        <v>98.6003</v>
      </c>
      <c r="CP8" s="826"/>
      <c r="CQ8" s="826"/>
      <c r="CR8" s="826"/>
      <c r="CS8" s="826"/>
      <c r="CT8" s="826"/>
      <c r="CU8" s="827"/>
    </row>
    <row r="9" spans="1:99" s="95" customFormat="1" ht="15" customHeight="1">
      <c r="A9" s="763" t="s">
        <v>15</v>
      </c>
      <c r="B9" s="764"/>
      <c r="C9" s="764"/>
      <c r="D9" s="765"/>
      <c r="E9" s="771" t="s">
        <v>488</v>
      </c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3"/>
      <c r="AK9" s="769">
        <f>AK10+AK11+AK12+AK16</f>
        <v>0</v>
      </c>
      <c r="AL9" s="770"/>
      <c r="AM9" s="770"/>
      <c r="AN9" s="770"/>
      <c r="AO9" s="770"/>
      <c r="AP9" s="770"/>
      <c r="AQ9" s="770"/>
      <c r="AR9" s="799">
        <f>AR10+AR11+AR12+AR16</f>
        <v>0</v>
      </c>
      <c r="AS9" s="800"/>
      <c r="AT9" s="800"/>
      <c r="AU9" s="800"/>
      <c r="AV9" s="800"/>
      <c r="AW9" s="800"/>
      <c r="AX9" s="800"/>
      <c r="AY9" s="761">
        <v>0</v>
      </c>
      <c r="AZ9" s="746"/>
      <c r="BA9" s="746"/>
      <c r="BB9" s="746"/>
      <c r="BC9" s="746"/>
      <c r="BD9" s="746"/>
      <c r="BE9" s="747"/>
      <c r="BF9" s="746">
        <v>0</v>
      </c>
      <c r="BG9" s="746"/>
      <c r="BH9" s="746"/>
      <c r="BI9" s="746"/>
      <c r="BJ9" s="746"/>
      <c r="BK9" s="746"/>
      <c r="BL9" s="747"/>
      <c r="BM9" s="746">
        <v>0</v>
      </c>
      <c r="BN9" s="746"/>
      <c r="BO9" s="746"/>
      <c r="BP9" s="746"/>
      <c r="BQ9" s="746"/>
      <c r="BR9" s="746"/>
      <c r="BS9" s="747"/>
      <c r="BT9" s="746">
        <v>0</v>
      </c>
      <c r="BU9" s="746"/>
      <c r="BV9" s="746"/>
      <c r="BW9" s="746"/>
      <c r="BX9" s="746"/>
      <c r="BY9" s="746"/>
      <c r="BZ9" s="747"/>
      <c r="CA9" s="794">
        <f>CA10+CA11+CA12+CA16</f>
        <v>0</v>
      </c>
      <c r="CB9" s="795"/>
      <c r="CC9" s="795"/>
      <c r="CD9" s="795"/>
      <c r="CE9" s="795"/>
      <c r="CF9" s="795"/>
      <c r="CG9" s="796"/>
      <c r="CH9" s="794">
        <f>CH10+CH11+CH12+CH16</f>
        <v>0</v>
      </c>
      <c r="CI9" s="795"/>
      <c r="CJ9" s="795"/>
      <c r="CK9" s="795"/>
      <c r="CL9" s="795"/>
      <c r="CM9" s="795"/>
      <c r="CN9" s="797"/>
      <c r="CO9" s="798">
        <f>CO10+CO11+CO12+CO16</f>
        <v>0</v>
      </c>
      <c r="CP9" s="795"/>
      <c r="CQ9" s="795"/>
      <c r="CR9" s="795"/>
      <c r="CS9" s="795"/>
      <c r="CT9" s="795"/>
      <c r="CU9" s="797"/>
    </row>
    <row r="10" spans="1:99" s="95" customFormat="1" ht="15" customHeight="1">
      <c r="A10" s="763" t="s">
        <v>264</v>
      </c>
      <c r="B10" s="764"/>
      <c r="C10" s="764"/>
      <c r="D10" s="765"/>
      <c r="E10" s="771" t="s">
        <v>489</v>
      </c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3"/>
      <c r="AK10" s="769"/>
      <c r="AL10" s="770"/>
      <c r="AM10" s="770"/>
      <c r="AN10" s="770"/>
      <c r="AO10" s="770"/>
      <c r="AP10" s="770"/>
      <c r="AQ10" s="770"/>
      <c r="AR10" s="770">
        <v>0</v>
      </c>
      <c r="AS10" s="770"/>
      <c r="AT10" s="770"/>
      <c r="AU10" s="770"/>
      <c r="AV10" s="770"/>
      <c r="AW10" s="770"/>
      <c r="AX10" s="805"/>
      <c r="AY10" s="761">
        <v>0</v>
      </c>
      <c r="AZ10" s="746"/>
      <c r="BA10" s="746"/>
      <c r="BB10" s="746"/>
      <c r="BC10" s="746"/>
      <c r="BD10" s="746"/>
      <c r="BE10" s="747"/>
      <c r="BF10" s="746">
        <v>0</v>
      </c>
      <c r="BG10" s="746"/>
      <c r="BH10" s="746"/>
      <c r="BI10" s="746"/>
      <c r="BJ10" s="746"/>
      <c r="BK10" s="746"/>
      <c r="BL10" s="747"/>
      <c r="BM10" s="746">
        <v>0</v>
      </c>
      <c r="BN10" s="746"/>
      <c r="BO10" s="746"/>
      <c r="BP10" s="746"/>
      <c r="BQ10" s="746"/>
      <c r="BR10" s="746"/>
      <c r="BS10" s="747"/>
      <c r="BT10" s="746">
        <v>0</v>
      </c>
      <c r="BU10" s="746"/>
      <c r="BV10" s="746"/>
      <c r="BW10" s="746"/>
      <c r="BX10" s="746"/>
      <c r="BY10" s="746"/>
      <c r="BZ10" s="747"/>
      <c r="CA10" s="746">
        <v>0</v>
      </c>
      <c r="CB10" s="746"/>
      <c r="CC10" s="746"/>
      <c r="CD10" s="746"/>
      <c r="CE10" s="746"/>
      <c r="CF10" s="746"/>
      <c r="CG10" s="747"/>
      <c r="CH10" s="746">
        <v>0</v>
      </c>
      <c r="CI10" s="746"/>
      <c r="CJ10" s="746"/>
      <c r="CK10" s="746"/>
      <c r="CL10" s="746"/>
      <c r="CM10" s="746"/>
      <c r="CN10" s="762"/>
      <c r="CO10" s="761">
        <f>SUM(AY10:CN10)</f>
        <v>0</v>
      </c>
      <c r="CP10" s="746"/>
      <c r="CQ10" s="746"/>
      <c r="CR10" s="746"/>
      <c r="CS10" s="746"/>
      <c r="CT10" s="746"/>
      <c r="CU10" s="762"/>
    </row>
    <row r="11" spans="1:99" s="95" customFormat="1" ht="15" customHeight="1">
      <c r="A11" s="763" t="s">
        <v>265</v>
      </c>
      <c r="B11" s="764"/>
      <c r="C11" s="764"/>
      <c r="D11" s="765"/>
      <c r="E11" s="771" t="s">
        <v>490</v>
      </c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2"/>
      <c r="AF11" s="772"/>
      <c r="AG11" s="772"/>
      <c r="AH11" s="772"/>
      <c r="AI11" s="772"/>
      <c r="AJ11" s="773"/>
      <c r="AK11" s="769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805"/>
      <c r="AY11" s="761">
        <v>0</v>
      </c>
      <c r="AZ11" s="746"/>
      <c r="BA11" s="746"/>
      <c r="BB11" s="746"/>
      <c r="BC11" s="746"/>
      <c r="BD11" s="746"/>
      <c r="BE11" s="747"/>
      <c r="BF11" s="746">
        <v>0</v>
      </c>
      <c r="BG11" s="746"/>
      <c r="BH11" s="746"/>
      <c r="BI11" s="746"/>
      <c r="BJ11" s="746"/>
      <c r="BK11" s="746"/>
      <c r="BL11" s="747"/>
      <c r="BM11" s="746">
        <v>0</v>
      </c>
      <c r="BN11" s="746"/>
      <c r="BO11" s="746"/>
      <c r="BP11" s="746"/>
      <c r="BQ11" s="746"/>
      <c r="BR11" s="746"/>
      <c r="BS11" s="747"/>
      <c r="BT11" s="746">
        <v>0</v>
      </c>
      <c r="BU11" s="746"/>
      <c r="BV11" s="746"/>
      <c r="BW11" s="746"/>
      <c r="BX11" s="746"/>
      <c r="BY11" s="746"/>
      <c r="BZ11" s="747"/>
      <c r="CA11" s="746">
        <v>0</v>
      </c>
      <c r="CB11" s="746"/>
      <c r="CC11" s="746"/>
      <c r="CD11" s="746"/>
      <c r="CE11" s="746"/>
      <c r="CF11" s="746"/>
      <c r="CG11" s="747"/>
      <c r="CH11" s="746">
        <v>0</v>
      </c>
      <c r="CI11" s="746"/>
      <c r="CJ11" s="746"/>
      <c r="CK11" s="746"/>
      <c r="CL11" s="746"/>
      <c r="CM11" s="746"/>
      <c r="CN11" s="747"/>
      <c r="CO11" s="761">
        <f>SUM(AY11:CN11)</f>
        <v>0</v>
      </c>
      <c r="CP11" s="746"/>
      <c r="CQ11" s="746"/>
      <c r="CR11" s="746"/>
      <c r="CS11" s="746"/>
      <c r="CT11" s="746"/>
      <c r="CU11" s="762"/>
    </row>
    <row r="12" spans="1:99" s="95" customFormat="1" ht="12.75">
      <c r="A12" s="802" t="s">
        <v>266</v>
      </c>
      <c r="B12" s="803"/>
      <c r="C12" s="803"/>
      <c r="D12" s="803"/>
      <c r="E12" s="819" t="s">
        <v>491</v>
      </c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772"/>
      <c r="W12" s="772"/>
      <c r="X12" s="772"/>
      <c r="Y12" s="772"/>
      <c r="Z12" s="772"/>
      <c r="AA12" s="772"/>
      <c r="AB12" s="772"/>
      <c r="AC12" s="772"/>
      <c r="AD12" s="772"/>
      <c r="AE12" s="772"/>
      <c r="AF12" s="772"/>
      <c r="AG12" s="772"/>
      <c r="AH12" s="772"/>
      <c r="AI12" s="772"/>
      <c r="AJ12" s="773"/>
      <c r="AK12" s="804">
        <f>AK14+AK15</f>
        <v>0</v>
      </c>
      <c r="AL12" s="804"/>
      <c r="AM12" s="804"/>
      <c r="AN12" s="804"/>
      <c r="AO12" s="804"/>
      <c r="AP12" s="804"/>
      <c r="AQ12" s="769"/>
      <c r="AR12" s="805">
        <f>AR14+AR15</f>
        <v>0</v>
      </c>
      <c r="AS12" s="804"/>
      <c r="AT12" s="804"/>
      <c r="AU12" s="804"/>
      <c r="AV12" s="804"/>
      <c r="AW12" s="804"/>
      <c r="AX12" s="804"/>
      <c r="AY12" s="812">
        <v>0</v>
      </c>
      <c r="AZ12" s="801"/>
      <c r="BA12" s="801"/>
      <c r="BB12" s="801"/>
      <c r="BC12" s="801"/>
      <c r="BD12" s="801"/>
      <c r="BE12" s="806"/>
      <c r="BF12" s="747">
        <v>0</v>
      </c>
      <c r="BG12" s="801"/>
      <c r="BH12" s="801"/>
      <c r="BI12" s="801"/>
      <c r="BJ12" s="801"/>
      <c r="BK12" s="801"/>
      <c r="BL12" s="806"/>
      <c r="BM12" s="747">
        <v>0</v>
      </c>
      <c r="BN12" s="801"/>
      <c r="BO12" s="801"/>
      <c r="BP12" s="801"/>
      <c r="BQ12" s="801"/>
      <c r="BR12" s="801"/>
      <c r="BS12" s="806"/>
      <c r="BT12" s="747">
        <v>0</v>
      </c>
      <c r="BU12" s="801"/>
      <c r="BV12" s="801"/>
      <c r="BW12" s="801"/>
      <c r="BX12" s="801"/>
      <c r="BY12" s="801"/>
      <c r="BZ12" s="806"/>
      <c r="CA12" s="747">
        <f>CA14+CA15</f>
        <v>0</v>
      </c>
      <c r="CB12" s="801"/>
      <c r="CC12" s="801"/>
      <c r="CD12" s="801"/>
      <c r="CE12" s="801"/>
      <c r="CF12" s="801"/>
      <c r="CG12" s="806"/>
      <c r="CH12" s="747">
        <f>CH14+CH15</f>
        <v>0</v>
      </c>
      <c r="CI12" s="801"/>
      <c r="CJ12" s="801"/>
      <c r="CK12" s="801"/>
      <c r="CL12" s="801"/>
      <c r="CM12" s="801"/>
      <c r="CN12" s="810"/>
      <c r="CO12" s="812">
        <f>CO14+CO15</f>
        <v>0</v>
      </c>
      <c r="CP12" s="801"/>
      <c r="CQ12" s="801"/>
      <c r="CR12" s="801"/>
      <c r="CS12" s="801"/>
      <c r="CT12" s="801"/>
      <c r="CU12" s="810"/>
    </row>
    <row r="13" spans="1:99" s="95" customFormat="1" ht="12.75">
      <c r="A13" s="817"/>
      <c r="B13" s="818"/>
      <c r="C13" s="818"/>
      <c r="D13" s="818"/>
      <c r="E13" s="814" t="s">
        <v>492</v>
      </c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6"/>
      <c r="AK13" s="820"/>
      <c r="AL13" s="820"/>
      <c r="AM13" s="820"/>
      <c r="AN13" s="820"/>
      <c r="AO13" s="820"/>
      <c r="AP13" s="820"/>
      <c r="AQ13" s="821"/>
      <c r="AR13" s="822"/>
      <c r="AS13" s="820"/>
      <c r="AT13" s="820"/>
      <c r="AU13" s="820"/>
      <c r="AV13" s="820"/>
      <c r="AW13" s="820"/>
      <c r="AX13" s="820"/>
      <c r="AY13" s="813"/>
      <c r="AZ13" s="808"/>
      <c r="BA13" s="808"/>
      <c r="BB13" s="808"/>
      <c r="BC13" s="808"/>
      <c r="BD13" s="808"/>
      <c r="BE13" s="809"/>
      <c r="BF13" s="807"/>
      <c r="BG13" s="808"/>
      <c r="BH13" s="808"/>
      <c r="BI13" s="808"/>
      <c r="BJ13" s="808"/>
      <c r="BK13" s="808"/>
      <c r="BL13" s="809"/>
      <c r="BM13" s="807"/>
      <c r="BN13" s="808"/>
      <c r="BO13" s="808"/>
      <c r="BP13" s="808"/>
      <c r="BQ13" s="808"/>
      <c r="BR13" s="808"/>
      <c r="BS13" s="809"/>
      <c r="BT13" s="807"/>
      <c r="BU13" s="808"/>
      <c r="BV13" s="808"/>
      <c r="BW13" s="808"/>
      <c r="BX13" s="808"/>
      <c r="BY13" s="808"/>
      <c r="BZ13" s="809"/>
      <c r="CA13" s="807"/>
      <c r="CB13" s="808"/>
      <c r="CC13" s="808"/>
      <c r="CD13" s="808"/>
      <c r="CE13" s="808"/>
      <c r="CF13" s="808"/>
      <c r="CG13" s="809"/>
      <c r="CH13" s="807"/>
      <c r="CI13" s="808"/>
      <c r="CJ13" s="808"/>
      <c r="CK13" s="808"/>
      <c r="CL13" s="808"/>
      <c r="CM13" s="808"/>
      <c r="CN13" s="811"/>
      <c r="CO13" s="813"/>
      <c r="CP13" s="808"/>
      <c r="CQ13" s="808"/>
      <c r="CR13" s="808"/>
      <c r="CS13" s="808"/>
      <c r="CT13" s="808"/>
      <c r="CU13" s="811"/>
    </row>
    <row r="14" spans="1:99" s="95" customFormat="1" ht="15" customHeight="1">
      <c r="A14" s="802" t="s">
        <v>493</v>
      </c>
      <c r="B14" s="803"/>
      <c r="C14" s="803"/>
      <c r="D14" s="803"/>
      <c r="E14" s="771" t="s">
        <v>494</v>
      </c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3"/>
      <c r="AK14" s="804"/>
      <c r="AL14" s="804"/>
      <c r="AM14" s="804"/>
      <c r="AN14" s="804"/>
      <c r="AO14" s="804"/>
      <c r="AP14" s="804"/>
      <c r="AQ14" s="769"/>
      <c r="AR14" s="805"/>
      <c r="AS14" s="804"/>
      <c r="AT14" s="804"/>
      <c r="AU14" s="804"/>
      <c r="AV14" s="804"/>
      <c r="AW14" s="804"/>
      <c r="AX14" s="804"/>
      <c r="AY14" s="761">
        <v>0</v>
      </c>
      <c r="AZ14" s="746"/>
      <c r="BA14" s="746"/>
      <c r="BB14" s="746"/>
      <c r="BC14" s="746"/>
      <c r="BD14" s="746"/>
      <c r="BE14" s="747"/>
      <c r="BF14" s="746">
        <v>0</v>
      </c>
      <c r="BG14" s="746"/>
      <c r="BH14" s="746"/>
      <c r="BI14" s="746"/>
      <c r="BJ14" s="746"/>
      <c r="BK14" s="746"/>
      <c r="BL14" s="747"/>
      <c r="BM14" s="746">
        <v>0</v>
      </c>
      <c r="BN14" s="746"/>
      <c r="BO14" s="746"/>
      <c r="BP14" s="746"/>
      <c r="BQ14" s="746"/>
      <c r="BR14" s="746"/>
      <c r="BS14" s="747"/>
      <c r="BT14" s="746">
        <v>0</v>
      </c>
      <c r="BU14" s="746"/>
      <c r="BV14" s="746"/>
      <c r="BW14" s="746"/>
      <c r="BX14" s="746"/>
      <c r="BY14" s="746"/>
      <c r="BZ14" s="747"/>
      <c r="CA14" s="746">
        <v>0</v>
      </c>
      <c r="CB14" s="746"/>
      <c r="CC14" s="746"/>
      <c r="CD14" s="746"/>
      <c r="CE14" s="746"/>
      <c r="CF14" s="746"/>
      <c r="CG14" s="747"/>
      <c r="CH14" s="746">
        <v>0</v>
      </c>
      <c r="CI14" s="746"/>
      <c r="CJ14" s="746"/>
      <c r="CK14" s="746"/>
      <c r="CL14" s="746"/>
      <c r="CM14" s="746"/>
      <c r="CN14" s="747"/>
      <c r="CO14" s="761">
        <f>SUM(AY14:CN14)</f>
        <v>0</v>
      </c>
      <c r="CP14" s="746"/>
      <c r="CQ14" s="746"/>
      <c r="CR14" s="746"/>
      <c r="CS14" s="746"/>
      <c r="CT14" s="746"/>
      <c r="CU14" s="762"/>
    </row>
    <row r="15" spans="1:99" s="95" customFormat="1" ht="15" customHeight="1">
      <c r="A15" s="763" t="s">
        <v>495</v>
      </c>
      <c r="B15" s="764"/>
      <c r="C15" s="764"/>
      <c r="D15" s="765"/>
      <c r="E15" s="771" t="s">
        <v>496</v>
      </c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72"/>
      <c r="AE15" s="772"/>
      <c r="AF15" s="772"/>
      <c r="AG15" s="772"/>
      <c r="AH15" s="772"/>
      <c r="AI15" s="772"/>
      <c r="AJ15" s="773"/>
      <c r="AK15" s="769"/>
      <c r="AL15" s="770"/>
      <c r="AM15" s="770"/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805"/>
      <c r="AY15" s="761">
        <v>0</v>
      </c>
      <c r="AZ15" s="746"/>
      <c r="BA15" s="746"/>
      <c r="BB15" s="746"/>
      <c r="BC15" s="746"/>
      <c r="BD15" s="746"/>
      <c r="BE15" s="747"/>
      <c r="BF15" s="746">
        <v>0</v>
      </c>
      <c r="BG15" s="746"/>
      <c r="BH15" s="746"/>
      <c r="BI15" s="746"/>
      <c r="BJ15" s="746"/>
      <c r="BK15" s="746"/>
      <c r="BL15" s="747"/>
      <c r="BM15" s="746">
        <v>0</v>
      </c>
      <c r="BN15" s="746"/>
      <c r="BO15" s="746"/>
      <c r="BP15" s="746"/>
      <c r="BQ15" s="746"/>
      <c r="BR15" s="746"/>
      <c r="BS15" s="747"/>
      <c r="BT15" s="746">
        <v>0</v>
      </c>
      <c r="BU15" s="746"/>
      <c r="BV15" s="746"/>
      <c r="BW15" s="746"/>
      <c r="BX15" s="746"/>
      <c r="BY15" s="746"/>
      <c r="BZ15" s="747"/>
      <c r="CA15" s="746">
        <v>0</v>
      </c>
      <c r="CB15" s="746"/>
      <c r="CC15" s="746"/>
      <c r="CD15" s="746"/>
      <c r="CE15" s="746"/>
      <c r="CF15" s="746"/>
      <c r="CG15" s="747"/>
      <c r="CH15" s="746">
        <v>0</v>
      </c>
      <c r="CI15" s="746"/>
      <c r="CJ15" s="746"/>
      <c r="CK15" s="746"/>
      <c r="CL15" s="746"/>
      <c r="CM15" s="746"/>
      <c r="CN15" s="747"/>
      <c r="CO15" s="761">
        <f>SUM(AY15:CN15)</f>
        <v>0</v>
      </c>
      <c r="CP15" s="746"/>
      <c r="CQ15" s="746"/>
      <c r="CR15" s="746"/>
      <c r="CS15" s="746"/>
      <c r="CT15" s="746"/>
      <c r="CU15" s="762"/>
    </row>
    <row r="16" spans="1:99" s="95" customFormat="1" ht="15" customHeight="1">
      <c r="A16" s="763" t="s">
        <v>267</v>
      </c>
      <c r="B16" s="764"/>
      <c r="C16" s="764"/>
      <c r="D16" s="765"/>
      <c r="E16" s="771" t="s">
        <v>497</v>
      </c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2"/>
      <c r="AF16" s="772"/>
      <c r="AG16" s="772"/>
      <c r="AH16" s="772"/>
      <c r="AI16" s="772"/>
      <c r="AJ16" s="773"/>
      <c r="AK16" s="769"/>
      <c r="AL16" s="770"/>
      <c r="AM16" s="770"/>
      <c r="AN16" s="770"/>
      <c r="AO16" s="770"/>
      <c r="AP16" s="770"/>
      <c r="AQ16" s="770"/>
      <c r="AR16" s="770"/>
      <c r="AS16" s="770"/>
      <c r="AT16" s="770"/>
      <c r="AU16" s="770"/>
      <c r="AV16" s="770"/>
      <c r="AW16" s="770"/>
      <c r="AX16" s="805"/>
      <c r="AY16" s="761">
        <v>0</v>
      </c>
      <c r="AZ16" s="746"/>
      <c r="BA16" s="746"/>
      <c r="BB16" s="746"/>
      <c r="BC16" s="746"/>
      <c r="BD16" s="746"/>
      <c r="BE16" s="747"/>
      <c r="BF16" s="746">
        <v>0</v>
      </c>
      <c r="BG16" s="746"/>
      <c r="BH16" s="746"/>
      <c r="BI16" s="746"/>
      <c r="BJ16" s="746"/>
      <c r="BK16" s="746"/>
      <c r="BL16" s="747"/>
      <c r="BM16" s="746">
        <v>0</v>
      </c>
      <c r="BN16" s="746"/>
      <c r="BO16" s="746"/>
      <c r="BP16" s="746"/>
      <c r="BQ16" s="746"/>
      <c r="BR16" s="746"/>
      <c r="BS16" s="747"/>
      <c r="BT16" s="746">
        <v>0</v>
      </c>
      <c r="BU16" s="746"/>
      <c r="BV16" s="746"/>
      <c r="BW16" s="746"/>
      <c r="BX16" s="746"/>
      <c r="BY16" s="746"/>
      <c r="BZ16" s="747"/>
      <c r="CA16" s="746">
        <v>0</v>
      </c>
      <c r="CB16" s="746"/>
      <c r="CC16" s="746"/>
      <c r="CD16" s="746"/>
      <c r="CE16" s="746"/>
      <c r="CF16" s="746"/>
      <c r="CG16" s="747"/>
      <c r="CH16" s="746">
        <v>0</v>
      </c>
      <c r="CI16" s="746"/>
      <c r="CJ16" s="746"/>
      <c r="CK16" s="746"/>
      <c r="CL16" s="746"/>
      <c r="CM16" s="746"/>
      <c r="CN16" s="747"/>
      <c r="CO16" s="761">
        <f>SUM(AY16:CN16)</f>
        <v>0</v>
      </c>
      <c r="CP16" s="746"/>
      <c r="CQ16" s="746"/>
      <c r="CR16" s="746"/>
      <c r="CS16" s="746"/>
      <c r="CT16" s="746"/>
      <c r="CU16" s="762"/>
    </row>
    <row r="17" spans="1:99" s="95" customFormat="1" ht="15" customHeight="1">
      <c r="A17" s="763" t="s">
        <v>16</v>
      </c>
      <c r="B17" s="764"/>
      <c r="C17" s="764"/>
      <c r="D17" s="765"/>
      <c r="E17" s="771" t="s">
        <v>498</v>
      </c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3"/>
      <c r="AK17" s="769">
        <f>AK18+AK19+AK20</f>
        <v>0</v>
      </c>
      <c r="AL17" s="770"/>
      <c r="AM17" s="770"/>
      <c r="AN17" s="770"/>
      <c r="AO17" s="770"/>
      <c r="AP17" s="770"/>
      <c r="AQ17" s="770"/>
      <c r="AR17" s="799">
        <f>AR18+AR19+AR20</f>
        <v>0</v>
      </c>
      <c r="AS17" s="800"/>
      <c r="AT17" s="800"/>
      <c r="AU17" s="800"/>
      <c r="AV17" s="800"/>
      <c r="AW17" s="800"/>
      <c r="AX17" s="800"/>
      <c r="AY17" s="761">
        <f>AY18+AY19+AY20</f>
        <v>1.52125</v>
      </c>
      <c r="AZ17" s="746"/>
      <c r="BA17" s="746"/>
      <c r="BB17" s="746"/>
      <c r="BC17" s="746"/>
      <c r="BD17" s="746"/>
      <c r="BE17" s="747"/>
      <c r="BF17" s="746">
        <f>BF18+BF19+BF20</f>
        <v>5.9812</v>
      </c>
      <c r="BG17" s="746"/>
      <c r="BH17" s="746"/>
      <c r="BI17" s="746"/>
      <c r="BJ17" s="746"/>
      <c r="BK17" s="746"/>
      <c r="BL17" s="747"/>
      <c r="BM17" s="746">
        <f>BM18+BM19+BM20</f>
        <v>1.996</v>
      </c>
      <c r="BN17" s="746"/>
      <c r="BO17" s="746"/>
      <c r="BP17" s="746"/>
      <c r="BQ17" s="746"/>
      <c r="BR17" s="746"/>
      <c r="BS17" s="747"/>
      <c r="BT17" s="746">
        <f>BT18+BT19+BT20</f>
        <v>4.84</v>
      </c>
      <c r="BU17" s="746"/>
      <c r="BV17" s="746"/>
      <c r="BW17" s="746"/>
      <c r="BX17" s="746"/>
      <c r="BY17" s="746"/>
      <c r="BZ17" s="747"/>
      <c r="CA17" s="794">
        <f>CA18+CA19+CA20</f>
        <v>16.997300000000003</v>
      </c>
      <c r="CB17" s="795"/>
      <c r="CC17" s="795"/>
      <c r="CD17" s="795"/>
      <c r="CE17" s="795"/>
      <c r="CF17" s="795"/>
      <c r="CG17" s="796"/>
      <c r="CH17" s="794">
        <f>CH18+CH19+CH20</f>
        <v>8.59938</v>
      </c>
      <c r="CI17" s="795"/>
      <c r="CJ17" s="795"/>
      <c r="CK17" s="795"/>
      <c r="CL17" s="795"/>
      <c r="CM17" s="795"/>
      <c r="CN17" s="797"/>
      <c r="CO17" s="798">
        <f>CO18+CO19+CO20</f>
        <v>39.93513</v>
      </c>
      <c r="CP17" s="795"/>
      <c r="CQ17" s="795"/>
      <c r="CR17" s="795"/>
      <c r="CS17" s="795"/>
      <c r="CT17" s="795"/>
      <c r="CU17" s="797"/>
    </row>
    <row r="18" spans="1:99" s="95" customFormat="1" ht="15" customHeight="1">
      <c r="A18" s="763" t="s">
        <v>499</v>
      </c>
      <c r="B18" s="764"/>
      <c r="C18" s="764"/>
      <c r="D18" s="765"/>
      <c r="E18" s="771" t="s">
        <v>500</v>
      </c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2"/>
      <c r="AH18" s="772"/>
      <c r="AI18" s="772"/>
      <c r="AJ18" s="773"/>
      <c r="AK18" s="769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805"/>
      <c r="AY18" s="761">
        <v>1.52125</v>
      </c>
      <c r="AZ18" s="746"/>
      <c r="BA18" s="746"/>
      <c r="BB18" s="746"/>
      <c r="BC18" s="746"/>
      <c r="BD18" s="746"/>
      <c r="BE18" s="747"/>
      <c r="BF18" s="746">
        <v>5.9812</v>
      </c>
      <c r="BG18" s="746"/>
      <c r="BH18" s="746"/>
      <c r="BI18" s="746"/>
      <c r="BJ18" s="746"/>
      <c r="BK18" s="746"/>
      <c r="BL18" s="747"/>
      <c r="BM18" s="746">
        <v>1.996</v>
      </c>
      <c r="BN18" s="746"/>
      <c r="BO18" s="746"/>
      <c r="BP18" s="746"/>
      <c r="BQ18" s="746"/>
      <c r="BR18" s="746"/>
      <c r="BS18" s="747"/>
      <c r="BT18" s="746">
        <v>4.84</v>
      </c>
      <c r="BU18" s="746"/>
      <c r="BV18" s="746"/>
      <c r="BW18" s="746"/>
      <c r="BX18" s="746"/>
      <c r="BY18" s="746"/>
      <c r="BZ18" s="747"/>
      <c r="CA18" s="746">
        <v>8.2003</v>
      </c>
      <c r="CB18" s="746"/>
      <c r="CC18" s="746"/>
      <c r="CD18" s="746"/>
      <c r="CE18" s="746"/>
      <c r="CF18" s="746"/>
      <c r="CG18" s="747"/>
      <c r="CH18" s="746">
        <v>8.59938</v>
      </c>
      <c r="CI18" s="746"/>
      <c r="CJ18" s="746"/>
      <c r="CK18" s="746"/>
      <c r="CL18" s="746"/>
      <c r="CM18" s="746"/>
      <c r="CN18" s="762"/>
      <c r="CO18" s="761">
        <f>SUM(AK18:CN18)</f>
        <v>31.13813</v>
      </c>
      <c r="CP18" s="746"/>
      <c r="CQ18" s="746"/>
      <c r="CR18" s="746"/>
      <c r="CS18" s="746"/>
      <c r="CT18" s="746"/>
      <c r="CU18" s="762"/>
    </row>
    <row r="19" spans="1:99" s="95" customFormat="1" ht="15" customHeight="1">
      <c r="A19" s="763" t="s">
        <v>501</v>
      </c>
      <c r="B19" s="764"/>
      <c r="C19" s="764"/>
      <c r="D19" s="765"/>
      <c r="E19" s="771" t="s">
        <v>502</v>
      </c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2"/>
      <c r="S19" s="772"/>
      <c r="T19" s="772"/>
      <c r="U19" s="772"/>
      <c r="V19" s="772"/>
      <c r="W19" s="772"/>
      <c r="X19" s="772"/>
      <c r="Y19" s="772"/>
      <c r="Z19" s="772"/>
      <c r="AA19" s="772"/>
      <c r="AB19" s="772"/>
      <c r="AC19" s="772"/>
      <c r="AD19" s="772"/>
      <c r="AE19" s="772"/>
      <c r="AF19" s="772"/>
      <c r="AG19" s="772"/>
      <c r="AH19" s="772"/>
      <c r="AI19" s="772"/>
      <c r="AJ19" s="773"/>
      <c r="AK19" s="769"/>
      <c r="AL19" s="770"/>
      <c r="AM19" s="770"/>
      <c r="AN19" s="770"/>
      <c r="AO19" s="770"/>
      <c r="AP19" s="770"/>
      <c r="AQ19" s="770"/>
      <c r="AR19" s="770"/>
      <c r="AS19" s="770"/>
      <c r="AT19" s="770"/>
      <c r="AU19" s="770"/>
      <c r="AV19" s="770"/>
      <c r="AW19" s="770"/>
      <c r="AX19" s="805"/>
      <c r="AY19" s="761">
        <v>0</v>
      </c>
      <c r="AZ19" s="746"/>
      <c r="BA19" s="746"/>
      <c r="BB19" s="746"/>
      <c r="BC19" s="746"/>
      <c r="BD19" s="746"/>
      <c r="BE19" s="747"/>
      <c r="BF19" s="746">
        <v>0</v>
      </c>
      <c r="BG19" s="746"/>
      <c r="BH19" s="746"/>
      <c r="BI19" s="746"/>
      <c r="BJ19" s="746"/>
      <c r="BK19" s="746"/>
      <c r="BL19" s="747"/>
      <c r="BM19" s="746">
        <v>0</v>
      </c>
      <c r="BN19" s="746"/>
      <c r="BO19" s="746"/>
      <c r="BP19" s="746"/>
      <c r="BQ19" s="746"/>
      <c r="BR19" s="746"/>
      <c r="BS19" s="747"/>
      <c r="BT19" s="746">
        <v>0</v>
      </c>
      <c r="BU19" s="746"/>
      <c r="BV19" s="746"/>
      <c r="BW19" s="746"/>
      <c r="BX19" s="746"/>
      <c r="BY19" s="746"/>
      <c r="BZ19" s="747"/>
      <c r="CA19" s="746">
        <v>0</v>
      </c>
      <c r="CB19" s="746"/>
      <c r="CC19" s="746"/>
      <c r="CD19" s="746"/>
      <c r="CE19" s="746"/>
      <c r="CF19" s="746"/>
      <c r="CG19" s="747"/>
      <c r="CH19" s="746">
        <v>0</v>
      </c>
      <c r="CI19" s="746"/>
      <c r="CJ19" s="746"/>
      <c r="CK19" s="746"/>
      <c r="CL19" s="746"/>
      <c r="CM19" s="746"/>
      <c r="CN19" s="747"/>
      <c r="CO19" s="761">
        <f>SUM(AY19:CN19)</f>
        <v>0</v>
      </c>
      <c r="CP19" s="746"/>
      <c r="CQ19" s="746"/>
      <c r="CR19" s="746"/>
      <c r="CS19" s="746"/>
      <c r="CT19" s="746"/>
      <c r="CU19" s="762"/>
    </row>
    <row r="20" spans="1:99" s="95" customFormat="1" ht="15" customHeight="1">
      <c r="A20" s="763" t="s">
        <v>503</v>
      </c>
      <c r="B20" s="764"/>
      <c r="C20" s="764"/>
      <c r="D20" s="765"/>
      <c r="E20" s="771" t="s">
        <v>504</v>
      </c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2"/>
      <c r="AH20" s="772"/>
      <c r="AI20" s="772"/>
      <c r="AJ20" s="773"/>
      <c r="AK20" s="769"/>
      <c r="AL20" s="770"/>
      <c r="AM20" s="770"/>
      <c r="AN20" s="770"/>
      <c r="AO20" s="770"/>
      <c r="AP20" s="770"/>
      <c r="AQ20" s="770"/>
      <c r="AR20" s="770"/>
      <c r="AS20" s="770"/>
      <c r="AT20" s="770"/>
      <c r="AU20" s="770"/>
      <c r="AV20" s="770"/>
      <c r="AW20" s="770"/>
      <c r="AX20" s="805"/>
      <c r="AY20" s="761">
        <v>0</v>
      </c>
      <c r="AZ20" s="746"/>
      <c r="BA20" s="746"/>
      <c r="BB20" s="746"/>
      <c r="BC20" s="746"/>
      <c r="BD20" s="746"/>
      <c r="BE20" s="747"/>
      <c r="BF20" s="746">
        <v>0</v>
      </c>
      <c r="BG20" s="746"/>
      <c r="BH20" s="746"/>
      <c r="BI20" s="746"/>
      <c r="BJ20" s="746"/>
      <c r="BK20" s="746"/>
      <c r="BL20" s="747"/>
      <c r="BM20" s="746">
        <v>0</v>
      </c>
      <c r="BN20" s="746"/>
      <c r="BO20" s="746"/>
      <c r="BP20" s="746"/>
      <c r="BQ20" s="746"/>
      <c r="BR20" s="746"/>
      <c r="BS20" s="747"/>
      <c r="BT20" s="746">
        <v>0</v>
      </c>
      <c r="BU20" s="746"/>
      <c r="BV20" s="746"/>
      <c r="BW20" s="746"/>
      <c r="BX20" s="746"/>
      <c r="BY20" s="746"/>
      <c r="BZ20" s="747"/>
      <c r="CA20" s="746">
        <v>8.797</v>
      </c>
      <c r="CB20" s="746"/>
      <c r="CC20" s="746"/>
      <c r="CD20" s="746"/>
      <c r="CE20" s="746"/>
      <c r="CF20" s="746"/>
      <c r="CG20" s="747"/>
      <c r="CH20" s="746">
        <v>0</v>
      </c>
      <c r="CI20" s="746"/>
      <c r="CJ20" s="746"/>
      <c r="CK20" s="746"/>
      <c r="CL20" s="746"/>
      <c r="CM20" s="746"/>
      <c r="CN20" s="747"/>
      <c r="CO20" s="761">
        <f>SUM(AY20:CN20)</f>
        <v>8.797</v>
      </c>
      <c r="CP20" s="746"/>
      <c r="CQ20" s="746"/>
      <c r="CR20" s="746"/>
      <c r="CS20" s="746"/>
      <c r="CT20" s="746"/>
      <c r="CU20" s="762"/>
    </row>
    <row r="21" spans="1:99" s="95" customFormat="1" ht="15" customHeight="1">
      <c r="A21" s="763" t="s">
        <v>17</v>
      </c>
      <c r="B21" s="764"/>
      <c r="C21" s="764"/>
      <c r="D21" s="765"/>
      <c r="E21" s="771" t="s">
        <v>505</v>
      </c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3"/>
      <c r="AK21" s="769"/>
      <c r="AL21" s="770"/>
      <c r="AM21" s="770"/>
      <c r="AN21" s="770"/>
      <c r="AO21" s="770"/>
      <c r="AP21" s="770"/>
      <c r="AQ21" s="770"/>
      <c r="AR21" s="770"/>
      <c r="AS21" s="770"/>
      <c r="AT21" s="770"/>
      <c r="AU21" s="770"/>
      <c r="AV21" s="770"/>
      <c r="AW21" s="770"/>
      <c r="AX21" s="805"/>
      <c r="AY21" s="761">
        <v>0</v>
      </c>
      <c r="AZ21" s="746"/>
      <c r="BA21" s="746"/>
      <c r="BB21" s="746"/>
      <c r="BC21" s="746"/>
      <c r="BD21" s="746"/>
      <c r="BE21" s="747"/>
      <c r="BF21" s="746">
        <v>0</v>
      </c>
      <c r="BG21" s="746"/>
      <c r="BH21" s="746"/>
      <c r="BI21" s="746"/>
      <c r="BJ21" s="746"/>
      <c r="BK21" s="746"/>
      <c r="BL21" s="747"/>
      <c r="BM21" s="746">
        <v>0</v>
      </c>
      <c r="BN21" s="746"/>
      <c r="BO21" s="746"/>
      <c r="BP21" s="746"/>
      <c r="BQ21" s="746"/>
      <c r="BR21" s="746"/>
      <c r="BS21" s="747"/>
      <c r="BT21" s="746">
        <v>0</v>
      </c>
      <c r="BU21" s="746"/>
      <c r="BV21" s="746"/>
      <c r="BW21" s="746"/>
      <c r="BX21" s="746"/>
      <c r="BY21" s="746"/>
      <c r="BZ21" s="747"/>
      <c r="CA21" s="746">
        <v>0</v>
      </c>
      <c r="CB21" s="746"/>
      <c r="CC21" s="746"/>
      <c r="CD21" s="746"/>
      <c r="CE21" s="746"/>
      <c r="CF21" s="746"/>
      <c r="CG21" s="747"/>
      <c r="CH21" s="746">
        <v>0</v>
      </c>
      <c r="CI21" s="746"/>
      <c r="CJ21" s="746"/>
      <c r="CK21" s="746"/>
      <c r="CL21" s="746"/>
      <c r="CM21" s="746"/>
      <c r="CN21" s="762"/>
      <c r="CO21" s="761">
        <f>SUM(AY21:CN21)</f>
        <v>0</v>
      </c>
      <c r="CP21" s="746"/>
      <c r="CQ21" s="746"/>
      <c r="CR21" s="746"/>
      <c r="CS21" s="746"/>
      <c r="CT21" s="746"/>
      <c r="CU21" s="762"/>
    </row>
    <row r="22" spans="1:99" s="95" customFormat="1" ht="15" customHeight="1">
      <c r="A22" s="763" t="s">
        <v>18</v>
      </c>
      <c r="B22" s="764"/>
      <c r="C22" s="764"/>
      <c r="D22" s="765"/>
      <c r="E22" s="771" t="s">
        <v>506</v>
      </c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3"/>
      <c r="AK22" s="769"/>
      <c r="AL22" s="770"/>
      <c r="AM22" s="770"/>
      <c r="AN22" s="770"/>
      <c r="AO22" s="770"/>
      <c r="AP22" s="770"/>
      <c r="AQ22" s="770"/>
      <c r="AR22" s="770">
        <v>35.3</v>
      </c>
      <c r="AS22" s="770"/>
      <c r="AT22" s="770"/>
      <c r="AU22" s="770"/>
      <c r="AV22" s="770"/>
      <c r="AW22" s="770"/>
      <c r="AX22" s="805"/>
      <c r="AY22" s="761">
        <v>24.078750000000003</v>
      </c>
      <c r="AZ22" s="746"/>
      <c r="BA22" s="746"/>
      <c r="BB22" s="746"/>
      <c r="BC22" s="746"/>
      <c r="BD22" s="746"/>
      <c r="BE22" s="747"/>
      <c r="BF22" s="746">
        <v>31.0978</v>
      </c>
      <c r="BG22" s="746"/>
      <c r="BH22" s="746"/>
      <c r="BI22" s="746"/>
      <c r="BJ22" s="746"/>
      <c r="BK22" s="746"/>
      <c r="BL22" s="747"/>
      <c r="BM22" s="746">
        <v>0</v>
      </c>
      <c r="BN22" s="746"/>
      <c r="BO22" s="746"/>
      <c r="BP22" s="746"/>
      <c r="BQ22" s="746"/>
      <c r="BR22" s="746"/>
      <c r="BS22" s="747"/>
      <c r="BT22" s="746">
        <v>0</v>
      </c>
      <c r="BU22" s="746"/>
      <c r="BV22" s="746"/>
      <c r="BW22" s="746"/>
      <c r="BX22" s="746"/>
      <c r="BY22" s="746"/>
      <c r="BZ22" s="747"/>
      <c r="CA22" s="746">
        <v>0.059</v>
      </c>
      <c r="CB22" s="746"/>
      <c r="CC22" s="746"/>
      <c r="CD22" s="746"/>
      <c r="CE22" s="746"/>
      <c r="CF22" s="746"/>
      <c r="CG22" s="747"/>
      <c r="CH22" s="746">
        <v>3.42962</v>
      </c>
      <c r="CI22" s="746"/>
      <c r="CJ22" s="746"/>
      <c r="CK22" s="746"/>
      <c r="CL22" s="746"/>
      <c r="CM22" s="746"/>
      <c r="CN22" s="762"/>
      <c r="CO22" s="761">
        <f>SUM(AY22:CN22)</f>
        <v>58.66517</v>
      </c>
      <c r="CP22" s="746"/>
      <c r="CQ22" s="746"/>
      <c r="CR22" s="746"/>
      <c r="CS22" s="746"/>
      <c r="CT22" s="746"/>
      <c r="CU22" s="762"/>
    </row>
    <row r="23" spans="1:99" s="95" customFormat="1" ht="15" customHeight="1">
      <c r="A23" s="763" t="s">
        <v>272</v>
      </c>
      <c r="B23" s="764"/>
      <c r="C23" s="764"/>
      <c r="D23" s="765"/>
      <c r="E23" s="771" t="s">
        <v>507</v>
      </c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2"/>
      <c r="AG23" s="772"/>
      <c r="AH23" s="772"/>
      <c r="AI23" s="772"/>
      <c r="AJ23" s="773"/>
      <c r="AK23" s="769"/>
      <c r="AL23" s="770"/>
      <c r="AM23" s="770"/>
      <c r="AN23" s="770"/>
      <c r="AO23" s="770"/>
      <c r="AP23" s="770"/>
      <c r="AQ23" s="770"/>
      <c r="AR23" s="770"/>
      <c r="AS23" s="770"/>
      <c r="AT23" s="770"/>
      <c r="AU23" s="770"/>
      <c r="AV23" s="770"/>
      <c r="AW23" s="770"/>
      <c r="AX23" s="805"/>
      <c r="AY23" s="761">
        <v>0</v>
      </c>
      <c r="AZ23" s="746"/>
      <c r="BA23" s="746"/>
      <c r="BB23" s="746"/>
      <c r="BC23" s="746"/>
      <c r="BD23" s="746"/>
      <c r="BE23" s="747"/>
      <c r="BF23" s="746">
        <v>0</v>
      </c>
      <c r="BG23" s="746"/>
      <c r="BH23" s="746"/>
      <c r="BI23" s="746"/>
      <c r="BJ23" s="746"/>
      <c r="BK23" s="746"/>
      <c r="BL23" s="747"/>
      <c r="BM23" s="746">
        <v>0</v>
      </c>
      <c r="BN23" s="746"/>
      <c r="BO23" s="746"/>
      <c r="BP23" s="746"/>
      <c r="BQ23" s="746"/>
      <c r="BR23" s="746"/>
      <c r="BS23" s="747"/>
      <c r="BT23" s="746">
        <v>0</v>
      </c>
      <c r="BU23" s="746"/>
      <c r="BV23" s="746"/>
      <c r="BW23" s="746"/>
      <c r="BX23" s="746"/>
      <c r="BY23" s="746"/>
      <c r="BZ23" s="747"/>
      <c r="CA23" s="746">
        <v>0</v>
      </c>
      <c r="CB23" s="746"/>
      <c r="CC23" s="746"/>
      <c r="CD23" s="746"/>
      <c r="CE23" s="746"/>
      <c r="CF23" s="746"/>
      <c r="CG23" s="747"/>
      <c r="CH23" s="746">
        <v>0</v>
      </c>
      <c r="CI23" s="746"/>
      <c r="CJ23" s="746"/>
      <c r="CK23" s="746"/>
      <c r="CL23" s="746"/>
      <c r="CM23" s="746"/>
      <c r="CN23" s="747"/>
      <c r="CO23" s="761">
        <f>SUM(AY23:CN23)</f>
        <v>0</v>
      </c>
      <c r="CP23" s="746"/>
      <c r="CQ23" s="746"/>
      <c r="CR23" s="746"/>
      <c r="CS23" s="746"/>
      <c r="CT23" s="746"/>
      <c r="CU23" s="762"/>
    </row>
    <row r="24" spans="1:99" s="95" customFormat="1" ht="15" customHeight="1">
      <c r="A24" s="763" t="s">
        <v>508</v>
      </c>
      <c r="B24" s="764"/>
      <c r="C24" s="764"/>
      <c r="D24" s="765"/>
      <c r="E24" s="771" t="s">
        <v>509</v>
      </c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3"/>
      <c r="AK24" s="769"/>
      <c r="AL24" s="770"/>
      <c r="AM24" s="770"/>
      <c r="AN24" s="770"/>
      <c r="AO24" s="770"/>
      <c r="AP24" s="770"/>
      <c r="AQ24" s="770"/>
      <c r="AR24" s="770"/>
      <c r="AS24" s="770"/>
      <c r="AT24" s="770"/>
      <c r="AU24" s="770"/>
      <c r="AV24" s="770"/>
      <c r="AW24" s="770"/>
      <c r="AX24" s="805"/>
      <c r="AY24" s="761">
        <v>0</v>
      </c>
      <c r="AZ24" s="746"/>
      <c r="BA24" s="746"/>
      <c r="BB24" s="746"/>
      <c r="BC24" s="746"/>
      <c r="BD24" s="746"/>
      <c r="BE24" s="747"/>
      <c r="BF24" s="746">
        <v>0</v>
      </c>
      <c r="BG24" s="746"/>
      <c r="BH24" s="746"/>
      <c r="BI24" s="746"/>
      <c r="BJ24" s="746"/>
      <c r="BK24" s="746"/>
      <c r="BL24" s="747"/>
      <c r="BM24" s="746">
        <v>0</v>
      </c>
      <c r="BN24" s="746"/>
      <c r="BO24" s="746"/>
      <c r="BP24" s="746"/>
      <c r="BQ24" s="746"/>
      <c r="BR24" s="746"/>
      <c r="BS24" s="747"/>
      <c r="BT24" s="746">
        <v>0</v>
      </c>
      <c r="BU24" s="746"/>
      <c r="BV24" s="746"/>
      <c r="BW24" s="746"/>
      <c r="BX24" s="746"/>
      <c r="BY24" s="746"/>
      <c r="BZ24" s="747"/>
      <c r="CA24" s="746">
        <v>0</v>
      </c>
      <c r="CB24" s="746"/>
      <c r="CC24" s="746"/>
      <c r="CD24" s="746"/>
      <c r="CE24" s="746"/>
      <c r="CF24" s="746"/>
      <c r="CG24" s="747"/>
      <c r="CH24" s="746">
        <v>0</v>
      </c>
      <c r="CI24" s="746"/>
      <c r="CJ24" s="746"/>
      <c r="CK24" s="746"/>
      <c r="CL24" s="746"/>
      <c r="CM24" s="746"/>
      <c r="CN24" s="747"/>
      <c r="CO24" s="761">
        <f>SUM(AY24:CN24)</f>
        <v>0</v>
      </c>
      <c r="CP24" s="746"/>
      <c r="CQ24" s="746"/>
      <c r="CR24" s="746"/>
      <c r="CS24" s="746"/>
      <c r="CT24" s="746"/>
      <c r="CU24" s="762"/>
    </row>
    <row r="25" spans="1:99" s="95" customFormat="1" ht="15" customHeight="1">
      <c r="A25" s="763" t="s">
        <v>20</v>
      </c>
      <c r="B25" s="764"/>
      <c r="C25" s="764"/>
      <c r="D25" s="765"/>
      <c r="E25" s="771" t="s">
        <v>510</v>
      </c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2"/>
      <c r="AG25" s="772"/>
      <c r="AH25" s="772"/>
      <c r="AI25" s="772"/>
      <c r="AJ25" s="773"/>
      <c r="AK25" s="769">
        <f>AK26+AK27+AK28+AK29+AK30+AK31+AK32</f>
        <v>40</v>
      </c>
      <c r="AL25" s="770"/>
      <c r="AM25" s="770"/>
      <c r="AN25" s="770"/>
      <c r="AO25" s="770"/>
      <c r="AP25" s="770"/>
      <c r="AQ25" s="770"/>
      <c r="AR25" s="799">
        <f>AR26+AR27+AR28+AR29+AR30+AR31+AR32</f>
        <v>0</v>
      </c>
      <c r="AS25" s="800"/>
      <c r="AT25" s="800"/>
      <c r="AU25" s="800"/>
      <c r="AV25" s="800"/>
      <c r="AW25" s="800"/>
      <c r="AX25" s="800"/>
      <c r="AY25" s="761">
        <v>0</v>
      </c>
      <c r="AZ25" s="746"/>
      <c r="BA25" s="746"/>
      <c r="BB25" s="746"/>
      <c r="BC25" s="746"/>
      <c r="BD25" s="746"/>
      <c r="BE25" s="747"/>
      <c r="BF25" s="746">
        <v>0</v>
      </c>
      <c r="BG25" s="746"/>
      <c r="BH25" s="746"/>
      <c r="BI25" s="746"/>
      <c r="BJ25" s="746"/>
      <c r="BK25" s="746"/>
      <c r="BL25" s="747"/>
      <c r="BM25" s="746">
        <v>0</v>
      </c>
      <c r="BN25" s="746"/>
      <c r="BO25" s="746"/>
      <c r="BP25" s="746"/>
      <c r="BQ25" s="746"/>
      <c r="BR25" s="746"/>
      <c r="BS25" s="747"/>
      <c r="BT25" s="746">
        <v>0</v>
      </c>
      <c r="BU25" s="746"/>
      <c r="BV25" s="746"/>
      <c r="BW25" s="746"/>
      <c r="BX25" s="746"/>
      <c r="BY25" s="746"/>
      <c r="BZ25" s="747"/>
      <c r="CA25" s="794">
        <f>CA26+CA27+CA28+CA29+CA30+CA31+CA32</f>
        <v>0</v>
      </c>
      <c r="CB25" s="795"/>
      <c r="CC25" s="795"/>
      <c r="CD25" s="795"/>
      <c r="CE25" s="795"/>
      <c r="CF25" s="795"/>
      <c r="CG25" s="796"/>
      <c r="CH25" s="794">
        <f>CH26+CH27+CH28+CH29+CH30+CH31+CH32</f>
        <v>0</v>
      </c>
      <c r="CI25" s="795"/>
      <c r="CJ25" s="795"/>
      <c r="CK25" s="795"/>
      <c r="CL25" s="795"/>
      <c r="CM25" s="795"/>
      <c r="CN25" s="797"/>
      <c r="CO25" s="798">
        <v>0</v>
      </c>
      <c r="CP25" s="795"/>
      <c r="CQ25" s="795"/>
      <c r="CR25" s="795"/>
      <c r="CS25" s="795"/>
      <c r="CT25" s="795"/>
      <c r="CU25" s="797"/>
    </row>
    <row r="26" spans="1:99" s="95" customFormat="1" ht="15" customHeight="1">
      <c r="A26" s="763" t="s">
        <v>22</v>
      </c>
      <c r="B26" s="764"/>
      <c r="C26" s="764"/>
      <c r="D26" s="765"/>
      <c r="E26" s="771" t="s">
        <v>511</v>
      </c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3"/>
      <c r="AK26" s="769"/>
      <c r="AL26" s="770"/>
      <c r="AM26" s="770"/>
      <c r="AN26" s="770"/>
      <c r="AO26" s="770"/>
      <c r="AP26" s="770"/>
      <c r="AQ26" s="770"/>
      <c r="AR26" s="770"/>
      <c r="AS26" s="770"/>
      <c r="AT26" s="770"/>
      <c r="AU26" s="770"/>
      <c r="AV26" s="770"/>
      <c r="AW26" s="770"/>
      <c r="AX26" s="805"/>
      <c r="AY26" s="761">
        <v>0</v>
      </c>
      <c r="AZ26" s="746"/>
      <c r="BA26" s="746"/>
      <c r="BB26" s="746"/>
      <c r="BC26" s="746"/>
      <c r="BD26" s="746"/>
      <c r="BE26" s="747"/>
      <c r="BF26" s="746">
        <v>0</v>
      </c>
      <c r="BG26" s="746"/>
      <c r="BH26" s="746"/>
      <c r="BI26" s="746"/>
      <c r="BJ26" s="746"/>
      <c r="BK26" s="746"/>
      <c r="BL26" s="747"/>
      <c r="BM26" s="746">
        <v>0</v>
      </c>
      <c r="BN26" s="746"/>
      <c r="BO26" s="746"/>
      <c r="BP26" s="746"/>
      <c r="BQ26" s="746"/>
      <c r="BR26" s="746"/>
      <c r="BS26" s="747"/>
      <c r="BT26" s="746">
        <v>0</v>
      </c>
      <c r="BU26" s="746"/>
      <c r="BV26" s="746"/>
      <c r="BW26" s="746"/>
      <c r="BX26" s="746"/>
      <c r="BY26" s="746"/>
      <c r="BZ26" s="747"/>
      <c r="CA26" s="746">
        <v>0</v>
      </c>
      <c r="CB26" s="746"/>
      <c r="CC26" s="746"/>
      <c r="CD26" s="746"/>
      <c r="CE26" s="746"/>
      <c r="CF26" s="746"/>
      <c r="CG26" s="747"/>
      <c r="CH26" s="746">
        <v>0</v>
      </c>
      <c r="CI26" s="746"/>
      <c r="CJ26" s="746"/>
      <c r="CK26" s="746"/>
      <c r="CL26" s="746"/>
      <c r="CM26" s="746"/>
      <c r="CN26" s="747"/>
      <c r="CO26" s="761">
        <f>SUM(AY26:CN26)</f>
        <v>0</v>
      </c>
      <c r="CP26" s="746"/>
      <c r="CQ26" s="746"/>
      <c r="CR26" s="746"/>
      <c r="CS26" s="746"/>
      <c r="CT26" s="746"/>
      <c r="CU26" s="762"/>
    </row>
    <row r="27" spans="1:99" s="95" customFormat="1" ht="15" customHeight="1">
      <c r="A27" s="763" t="s">
        <v>23</v>
      </c>
      <c r="B27" s="764"/>
      <c r="C27" s="764"/>
      <c r="D27" s="765"/>
      <c r="E27" s="771" t="s">
        <v>512</v>
      </c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2"/>
      <c r="AF27" s="772"/>
      <c r="AG27" s="772"/>
      <c r="AH27" s="772"/>
      <c r="AI27" s="772"/>
      <c r="AJ27" s="773"/>
      <c r="AK27" s="769"/>
      <c r="AL27" s="770"/>
      <c r="AM27" s="770"/>
      <c r="AN27" s="770"/>
      <c r="AO27" s="770"/>
      <c r="AP27" s="770"/>
      <c r="AQ27" s="770"/>
      <c r="AR27" s="770"/>
      <c r="AS27" s="770"/>
      <c r="AT27" s="770"/>
      <c r="AU27" s="770"/>
      <c r="AV27" s="770"/>
      <c r="AW27" s="770"/>
      <c r="AX27" s="805"/>
      <c r="AY27" s="761">
        <v>0</v>
      </c>
      <c r="AZ27" s="746"/>
      <c r="BA27" s="746"/>
      <c r="BB27" s="746"/>
      <c r="BC27" s="746"/>
      <c r="BD27" s="746"/>
      <c r="BE27" s="747"/>
      <c r="BF27" s="746">
        <v>0</v>
      </c>
      <c r="BG27" s="746"/>
      <c r="BH27" s="746"/>
      <c r="BI27" s="746"/>
      <c r="BJ27" s="746"/>
      <c r="BK27" s="746"/>
      <c r="BL27" s="747"/>
      <c r="BM27" s="746">
        <v>0</v>
      </c>
      <c r="BN27" s="746"/>
      <c r="BO27" s="746"/>
      <c r="BP27" s="746"/>
      <c r="BQ27" s="746"/>
      <c r="BR27" s="746"/>
      <c r="BS27" s="747"/>
      <c r="BT27" s="746">
        <v>0</v>
      </c>
      <c r="BU27" s="746"/>
      <c r="BV27" s="746"/>
      <c r="BW27" s="746"/>
      <c r="BX27" s="746"/>
      <c r="BY27" s="746"/>
      <c r="BZ27" s="747"/>
      <c r="CA27" s="746">
        <v>0</v>
      </c>
      <c r="CB27" s="746"/>
      <c r="CC27" s="746"/>
      <c r="CD27" s="746"/>
      <c r="CE27" s="746"/>
      <c r="CF27" s="746"/>
      <c r="CG27" s="747"/>
      <c r="CH27" s="746">
        <v>0</v>
      </c>
      <c r="CI27" s="746"/>
      <c r="CJ27" s="746"/>
      <c r="CK27" s="746"/>
      <c r="CL27" s="746"/>
      <c r="CM27" s="746"/>
      <c r="CN27" s="747"/>
      <c r="CO27" s="761">
        <f>SUM(AY27:CN27)</f>
        <v>0</v>
      </c>
      <c r="CP27" s="746"/>
      <c r="CQ27" s="746"/>
      <c r="CR27" s="746"/>
      <c r="CS27" s="746"/>
      <c r="CT27" s="746"/>
      <c r="CU27" s="762"/>
    </row>
    <row r="28" spans="1:99" s="95" customFormat="1" ht="15" customHeight="1">
      <c r="A28" s="763" t="s">
        <v>513</v>
      </c>
      <c r="B28" s="764"/>
      <c r="C28" s="764"/>
      <c r="D28" s="765"/>
      <c r="E28" s="771" t="s">
        <v>514</v>
      </c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2"/>
      <c r="AH28" s="772"/>
      <c r="AI28" s="772"/>
      <c r="AJ28" s="773"/>
      <c r="AK28" s="769"/>
      <c r="AL28" s="770"/>
      <c r="AM28" s="770"/>
      <c r="AN28" s="770"/>
      <c r="AO28" s="770"/>
      <c r="AP28" s="770"/>
      <c r="AQ28" s="770"/>
      <c r="AR28" s="770"/>
      <c r="AS28" s="770"/>
      <c r="AT28" s="770"/>
      <c r="AU28" s="770"/>
      <c r="AV28" s="770"/>
      <c r="AW28" s="770"/>
      <c r="AX28" s="805"/>
      <c r="AY28" s="761">
        <v>0</v>
      </c>
      <c r="AZ28" s="746"/>
      <c r="BA28" s="746"/>
      <c r="BB28" s="746"/>
      <c r="BC28" s="746"/>
      <c r="BD28" s="746"/>
      <c r="BE28" s="747"/>
      <c r="BF28" s="746">
        <v>0</v>
      </c>
      <c r="BG28" s="746"/>
      <c r="BH28" s="746"/>
      <c r="BI28" s="746"/>
      <c r="BJ28" s="746"/>
      <c r="BK28" s="746"/>
      <c r="BL28" s="747"/>
      <c r="BM28" s="746">
        <v>0</v>
      </c>
      <c r="BN28" s="746"/>
      <c r="BO28" s="746"/>
      <c r="BP28" s="746"/>
      <c r="BQ28" s="746"/>
      <c r="BR28" s="746"/>
      <c r="BS28" s="747"/>
      <c r="BT28" s="746">
        <v>0</v>
      </c>
      <c r="BU28" s="746"/>
      <c r="BV28" s="746"/>
      <c r="BW28" s="746"/>
      <c r="BX28" s="746"/>
      <c r="BY28" s="746"/>
      <c r="BZ28" s="747"/>
      <c r="CA28" s="746">
        <v>0</v>
      </c>
      <c r="CB28" s="746"/>
      <c r="CC28" s="746"/>
      <c r="CD28" s="746"/>
      <c r="CE28" s="746"/>
      <c r="CF28" s="746"/>
      <c r="CG28" s="747"/>
      <c r="CH28" s="746">
        <v>0</v>
      </c>
      <c r="CI28" s="746"/>
      <c r="CJ28" s="746"/>
      <c r="CK28" s="746"/>
      <c r="CL28" s="746"/>
      <c r="CM28" s="746"/>
      <c r="CN28" s="747"/>
      <c r="CO28" s="761">
        <f>SUM(AY28:CN28)</f>
        <v>0</v>
      </c>
      <c r="CP28" s="746"/>
      <c r="CQ28" s="746"/>
      <c r="CR28" s="746"/>
      <c r="CS28" s="746"/>
      <c r="CT28" s="746"/>
      <c r="CU28" s="762"/>
    </row>
    <row r="29" spans="1:99" s="95" customFormat="1" ht="15" customHeight="1">
      <c r="A29" s="763" t="s">
        <v>515</v>
      </c>
      <c r="B29" s="764"/>
      <c r="C29" s="764"/>
      <c r="D29" s="765"/>
      <c r="E29" s="771" t="s">
        <v>516</v>
      </c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3"/>
      <c r="AK29" s="769"/>
      <c r="AL29" s="770"/>
      <c r="AM29" s="770"/>
      <c r="AN29" s="770"/>
      <c r="AO29" s="770"/>
      <c r="AP29" s="770"/>
      <c r="AQ29" s="770"/>
      <c r="AR29" s="770"/>
      <c r="AS29" s="770"/>
      <c r="AT29" s="770"/>
      <c r="AU29" s="770"/>
      <c r="AV29" s="770"/>
      <c r="AW29" s="770"/>
      <c r="AX29" s="805"/>
      <c r="AY29" s="761">
        <v>0</v>
      </c>
      <c r="AZ29" s="746"/>
      <c r="BA29" s="746"/>
      <c r="BB29" s="746"/>
      <c r="BC29" s="746"/>
      <c r="BD29" s="746"/>
      <c r="BE29" s="747"/>
      <c r="BF29" s="746">
        <v>0</v>
      </c>
      <c r="BG29" s="746"/>
      <c r="BH29" s="746"/>
      <c r="BI29" s="746"/>
      <c r="BJ29" s="746"/>
      <c r="BK29" s="746"/>
      <c r="BL29" s="747"/>
      <c r="BM29" s="746">
        <v>0</v>
      </c>
      <c r="BN29" s="746"/>
      <c r="BO29" s="746"/>
      <c r="BP29" s="746"/>
      <c r="BQ29" s="746"/>
      <c r="BR29" s="746"/>
      <c r="BS29" s="747"/>
      <c r="BT29" s="746">
        <v>0</v>
      </c>
      <c r="BU29" s="746"/>
      <c r="BV29" s="746"/>
      <c r="BW29" s="746"/>
      <c r="BX29" s="746"/>
      <c r="BY29" s="746"/>
      <c r="BZ29" s="747"/>
      <c r="CA29" s="746">
        <v>0</v>
      </c>
      <c r="CB29" s="746"/>
      <c r="CC29" s="746"/>
      <c r="CD29" s="746"/>
      <c r="CE29" s="746"/>
      <c r="CF29" s="746"/>
      <c r="CG29" s="747"/>
      <c r="CH29" s="746">
        <v>0</v>
      </c>
      <c r="CI29" s="746"/>
      <c r="CJ29" s="746"/>
      <c r="CK29" s="746"/>
      <c r="CL29" s="746"/>
      <c r="CM29" s="746"/>
      <c r="CN29" s="747"/>
      <c r="CO29" s="761">
        <f>SUM(AY29:CN29)</f>
        <v>0</v>
      </c>
      <c r="CP29" s="746"/>
      <c r="CQ29" s="746"/>
      <c r="CR29" s="746"/>
      <c r="CS29" s="746"/>
      <c r="CT29" s="746"/>
      <c r="CU29" s="762"/>
    </row>
    <row r="30" spans="1:99" s="95" customFormat="1" ht="15" customHeight="1">
      <c r="A30" s="763" t="s">
        <v>517</v>
      </c>
      <c r="B30" s="764"/>
      <c r="C30" s="764"/>
      <c r="D30" s="765"/>
      <c r="E30" s="771" t="s">
        <v>518</v>
      </c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3"/>
      <c r="AK30" s="769"/>
      <c r="AL30" s="770"/>
      <c r="AM30" s="770"/>
      <c r="AN30" s="770"/>
      <c r="AO30" s="770"/>
      <c r="AP30" s="770"/>
      <c r="AQ30" s="770"/>
      <c r="AR30" s="770"/>
      <c r="AS30" s="770"/>
      <c r="AT30" s="770"/>
      <c r="AU30" s="770"/>
      <c r="AV30" s="770"/>
      <c r="AW30" s="770"/>
      <c r="AX30" s="805"/>
      <c r="AY30" s="761">
        <v>0</v>
      </c>
      <c r="AZ30" s="746"/>
      <c r="BA30" s="746"/>
      <c r="BB30" s="746"/>
      <c r="BC30" s="746"/>
      <c r="BD30" s="746"/>
      <c r="BE30" s="747"/>
      <c r="BF30" s="746">
        <v>0</v>
      </c>
      <c r="BG30" s="746"/>
      <c r="BH30" s="746"/>
      <c r="BI30" s="746"/>
      <c r="BJ30" s="746"/>
      <c r="BK30" s="746"/>
      <c r="BL30" s="747"/>
      <c r="BM30" s="746">
        <v>0</v>
      </c>
      <c r="BN30" s="746"/>
      <c r="BO30" s="746"/>
      <c r="BP30" s="746"/>
      <c r="BQ30" s="746"/>
      <c r="BR30" s="746"/>
      <c r="BS30" s="747"/>
      <c r="BT30" s="746">
        <v>0</v>
      </c>
      <c r="BU30" s="746"/>
      <c r="BV30" s="746"/>
      <c r="BW30" s="746"/>
      <c r="BX30" s="746"/>
      <c r="BY30" s="746"/>
      <c r="BZ30" s="747"/>
      <c r="CA30" s="746">
        <v>0</v>
      </c>
      <c r="CB30" s="746"/>
      <c r="CC30" s="746"/>
      <c r="CD30" s="746"/>
      <c r="CE30" s="746"/>
      <c r="CF30" s="746"/>
      <c r="CG30" s="747"/>
      <c r="CH30" s="746">
        <v>0</v>
      </c>
      <c r="CI30" s="746"/>
      <c r="CJ30" s="746"/>
      <c r="CK30" s="746"/>
      <c r="CL30" s="746"/>
      <c r="CM30" s="746"/>
      <c r="CN30" s="747"/>
      <c r="CO30" s="761">
        <f>SUM(AY30:CN30)</f>
        <v>0</v>
      </c>
      <c r="CP30" s="746"/>
      <c r="CQ30" s="746"/>
      <c r="CR30" s="746"/>
      <c r="CS30" s="746"/>
      <c r="CT30" s="746"/>
      <c r="CU30" s="762"/>
    </row>
    <row r="31" spans="1:99" s="95" customFormat="1" ht="15" customHeight="1">
      <c r="A31" s="763" t="s">
        <v>519</v>
      </c>
      <c r="B31" s="764"/>
      <c r="C31" s="764"/>
      <c r="D31" s="765"/>
      <c r="E31" s="771" t="s">
        <v>520</v>
      </c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  <c r="AA31" s="772"/>
      <c r="AB31" s="772"/>
      <c r="AC31" s="772"/>
      <c r="AD31" s="772"/>
      <c r="AE31" s="772"/>
      <c r="AF31" s="772"/>
      <c r="AG31" s="772"/>
      <c r="AH31" s="772"/>
      <c r="AI31" s="772"/>
      <c r="AJ31" s="773"/>
      <c r="AK31" s="769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805"/>
      <c r="AY31" s="761">
        <v>0</v>
      </c>
      <c r="AZ31" s="746"/>
      <c r="BA31" s="746"/>
      <c r="BB31" s="746"/>
      <c r="BC31" s="746"/>
      <c r="BD31" s="746"/>
      <c r="BE31" s="747"/>
      <c r="BF31" s="746">
        <v>0</v>
      </c>
      <c r="BG31" s="746"/>
      <c r="BH31" s="746"/>
      <c r="BI31" s="746"/>
      <c r="BJ31" s="746"/>
      <c r="BK31" s="746"/>
      <c r="BL31" s="747"/>
      <c r="BM31" s="746">
        <v>0</v>
      </c>
      <c r="BN31" s="746"/>
      <c r="BO31" s="746"/>
      <c r="BP31" s="746"/>
      <c r="BQ31" s="746"/>
      <c r="BR31" s="746"/>
      <c r="BS31" s="747"/>
      <c r="BT31" s="746">
        <v>0</v>
      </c>
      <c r="BU31" s="746"/>
      <c r="BV31" s="746"/>
      <c r="BW31" s="746"/>
      <c r="BX31" s="746"/>
      <c r="BY31" s="746"/>
      <c r="BZ31" s="747"/>
      <c r="CA31" s="746">
        <v>0</v>
      </c>
      <c r="CB31" s="746"/>
      <c r="CC31" s="746"/>
      <c r="CD31" s="746"/>
      <c r="CE31" s="746"/>
      <c r="CF31" s="746"/>
      <c r="CG31" s="747"/>
      <c r="CH31" s="746">
        <v>0</v>
      </c>
      <c r="CI31" s="746"/>
      <c r="CJ31" s="746"/>
      <c r="CK31" s="746"/>
      <c r="CL31" s="746"/>
      <c r="CM31" s="746"/>
      <c r="CN31" s="747"/>
      <c r="CO31" s="761">
        <f>SUM(AY31:CN31)</f>
        <v>0</v>
      </c>
      <c r="CP31" s="746"/>
      <c r="CQ31" s="746"/>
      <c r="CR31" s="746"/>
      <c r="CS31" s="746"/>
      <c r="CT31" s="746"/>
      <c r="CU31" s="762"/>
    </row>
    <row r="32" spans="1:99" s="95" customFormat="1" ht="15" customHeight="1" thickBot="1">
      <c r="A32" s="753" t="s">
        <v>521</v>
      </c>
      <c r="B32" s="754"/>
      <c r="C32" s="754"/>
      <c r="D32" s="755"/>
      <c r="E32" s="791" t="s">
        <v>522</v>
      </c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792"/>
      <c r="AH32" s="792"/>
      <c r="AI32" s="792"/>
      <c r="AJ32" s="793"/>
      <c r="AK32" s="759">
        <v>40</v>
      </c>
      <c r="AL32" s="760"/>
      <c r="AM32" s="760"/>
      <c r="AN32" s="760"/>
      <c r="AO32" s="760"/>
      <c r="AP32" s="760"/>
      <c r="AQ32" s="760"/>
      <c r="AR32" s="760"/>
      <c r="AS32" s="760"/>
      <c r="AT32" s="760"/>
      <c r="AU32" s="760"/>
      <c r="AV32" s="760"/>
      <c r="AW32" s="760"/>
      <c r="AX32" s="866"/>
      <c r="AY32" s="750">
        <v>0</v>
      </c>
      <c r="AZ32" s="748"/>
      <c r="BA32" s="748"/>
      <c r="BB32" s="748"/>
      <c r="BC32" s="748"/>
      <c r="BD32" s="748"/>
      <c r="BE32" s="749"/>
      <c r="BF32" s="748">
        <v>0</v>
      </c>
      <c r="BG32" s="748"/>
      <c r="BH32" s="748"/>
      <c r="BI32" s="748"/>
      <c r="BJ32" s="748"/>
      <c r="BK32" s="748"/>
      <c r="BL32" s="749"/>
      <c r="BM32" s="748">
        <v>0</v>
      </c>
      <c r="BN32" s="748"/>
      <c r="BO32" s="748"/>
      <c r="BP32" s="748"/>
      <c r="BQ32" s="748"/>
      <c r="BR32" s="748"/>
      <c r="BS32" s="749"/>
      <c r="BT32" s="748">
        <v>0</v>
      </c>
      <c r="BU32" s="748"/>
      <c r="BV32" s="748"/>
      <c r="BW32" s="748"/>
      <c r="BX32" s="748"/>
      <c r="BY32" s="748"/>
      <c r="BZ32" s="749"/>
      <c r="CA32" s="746">
        <v>0</v>
      </c>
      <c r="CB32" s="746"/>
      <c r="CC32" s="746"/>
      <c r="CD32" s="746"/>
      <c r="CE32" s="746"/>
      <c r="CF32" s="746"/>
      <c r="CG32" s="747"/>
      <c r="CH32" s="746">
        <v>0</v>
      </c>
      <c r="CI32" s="746"/>
      <c r="CJ32" s="746"/>
      <c r="CK32" s="746"/>
      <c r="CL32" s="746"/>
      <c r="CM32" s="746"/>
      <c r="CN32" s="747"/>
      <c r="CO32" s="778">
        <f>SUM(AY32:CN32)</f>
        <v>0</v>
      </c>
      <c r="CP32" s="779"/>
      <c r="CQ32" s="779"/>
      <c r="CR32" s="779"/>
      <c r="CS32" s="779"/>
      <c r="CT32" s="779"/>
      <c r="CU32" s="780"/>
    </row>
    <row r="33" spans="1:99" s="96" customFormat="1" ht="15" customHeight="1">
      <c r="A33" s="781"/>
      <c r="B33" s="782"/>
      <c r="C33" s="782"/>
      <c r="D33" s="783"/>
      <c r="E33" s="784" t="s">
        <v>523</v>
      </c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6"/>
      <c r="AK33" s="787">
        <f>AK25+AK8</f>
        <v>40</v>
      </c>
      <c r="AL33" s="788"/>
      <c r="AM33" s="788"/>
      <c r="AN33" s="788"/>
      <c r="AO33" s="788"/>
      <c r="AP33" s="788"/>
      <c r="AQ33" s="788"/>
      <c r="AR33" s="789">
        <f>AR25+AR8</f>
        <v>35.3</v>
      </c>
      <c r="AS33" s="790"/>
      <c r="AT33" s="790"/>
      <c r="AU33" s="790"/>
      <c r="AV33" s="790"/>
      <c r="AW33" s="790"/>
      <c r="AX33" s="790"/>
      <c r="AY33" s="869">
        <f>AY25+AY8</f>
        <v>25.6</v>
      </c>
      <c r="AZ33" s="868"/>
      <c r="BA33" s="868"/>
      <c r="BB33" s="868"/>
      <c r="BC33" s="868"/>
      <c r="BD33" s="868"/>
      <c r="BE33" s="867"/>
      <c r="BF33" s="868">
        <f>BF25+BF8</f>
        <v>37.079</v>
      </c>
      <c r="BG33" s="868"/>
      <c r="BH33" s="868"/>
      <c r="BI33" s="868"/>
      <c r="BJ33" s="868"/>
      <c r="BK33" s="868"/>
      <c r="BL33" s="867"/>
      <c r="BM33" s="868">
        <f>BM25+BM8</f>
        <v>1.996</v>
      </c>
      <c r="BN33" s="868"/>
      <c r="BO33" s="868"/>
      <c r="BP33" s="868"/>
      <c r="BQ33" s="868"/>
      <c r="BR33" s="868"/>
      <c r="BS33" s="867"/>
      <c r="BT33" s="868">
        <f>BT25+BT8</f>
        <v>4.84</v>
      </c>
      <c r="BU33" s="868"/>
      <c r="BV33" s="868"/>
      <c r="BW33" s="868"/>
      <c r="BX33" s="868"/>
      <c r="BY33" s="868"/>
      <c r="BZ33" s="867"/>
      <c r="CA33" s="774">
        <f>CA25+CA8</f>
        <v>17.056300000000004</v>
      </c>
      <c r="CB33" s="775"/>
      <c r="CC33" s="775"/>
      <c r="CD33" s="775"/>
      <c r="CE33" s="775"/>
      <c r="CF33" s="775"/>
      <c r="CG33" s="776"/>
      <c r="CH33" s="774">
        <f>CH25+CH8</f>
        <v>12.029</v>
      </c>
      <c r="CI33" s="775"/>
      <c r="CJ33" s="775"/>
      <c r="CK33" s="775"/>
      <c r="CL33" s="775"/>
      <c r="CM33" s="775"/>
      <c r="CN33" s="777"/>
      <c r="CO33" s="774">
        <f>CO25+CO8</f>
        <v>98.6003</v>
      </c>
      <c r="CP33" s="775"/>
      <c r="CQ33" s="775"/>
      <c r="CR33" s="775"/>
      <c r="CS33" s="775"/>
      <c r="CT33" s="775"/>
      <c r="CU33" s="777"/>
    </row>
    <row r="34" spans="1:99" s="95" customFormat="1" ht="15" customHeight="1">
      <c r="A34" s="763"/>
      <c r="B34" s="764"/>
      <c r="C34" s="764"/>
      <c r="D34" s="765"/>
      <c r="E34" s="771" t="s">
        <v>524</v>
      </c>
      <c r="F34" s="772"/>
      <c r="G34" s="772"/>
      <c r="H34" s="772"/>
      <c r="I34" s="772"/>
      <c r="J34" s="772"/>
      <c r="K34" s="772"/>
      <c r="L34" s="772"/>
      <c r="M34" s="772"/>
      <c r="N34" s="772"/>
      <c r="O34" s="772"/>
      <c r="P34" s="772"/>
      <c r="Q34" s="772"/>
      <c r="R34" s="772"/>
      <c r="S34" s="772"/>
      <c r="T34" s="772"/>
      <c r="U34" s="772"/>
      <c r="V34" s="772"/>
      <c r="W34" s="772"/>
      <c r="X34" s="772"/>
      <c r="Y34" s="772"/>
      <c r="Z34" s="772"/>
      <c r="AA34" s="772"/>
      <c r="AB34" s="772"/>
      <c r="AC34" s="772"/>
      <c r="AD34" s="772"/>
      <c r="AE34" s="772"/>
      <c r="AF34" s="772"/>
      <c r="AG34" s="772"/>
      <c r="AH34" s="772"/>
      <c r="AI34" s="772"/>
      <c r="AJ34" s="773"/>
      <c r="AK34" s="769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805"/>
      <c r="AY34" s="761">
        <v>0</v>
      </c>
      <c r="AZ34" s="746"/>
      <c r="BA34" s="746"/>
      <c r="BB34" s="746"/>
      <c r="BC34" s="746"/>
      <c r="BD34" s="746"/>
      <c r="BE34" s="747"/>
      <c r="BF34" s="746">
        <v>0</v>
      </c>
      <c r="BG34" s="746"/>
      <c r="BH34" s="746"/>
      <c r="BI34" s="746"/>
      <c r="BJ34" s="746"/>
      <c r="BK34" s="746"/>
      <c r="BL34" s="747"/>
      <c r="BM34" s="746">
        <v>0</v>
      </c>
      <c r="BN34" s="746"/>
      <c r="BO34" s="746"/>
      <c r="BP34" s="746"/>
      <c r="BQ34" s="746"/>
      <c r="BR34" s="746"/>
      <c r="BS34" s="747"/>
      <c r="BT34" s="746">
        <v>0</v>
      </c>
      <c r="BU34" s="746"/>
      <c r="BV34" s="746"/>
      <c r="BW34" s="746"/>
      <c r="BX34" s="746"/>
      <c r="BY34" s="746"/>
      <c r="BZ34" s="747"/>
      <c r="CA34" s="746">
        <v>0</v>
      </c>
      <c r="CB34" s="746"/>
      <c r="CC34" s="746"/>
      <c r="CD34" s="746"/>
      <c r="CE34" s="746"/>
      <c r="CF34" s="746"/>
      <c r="CG34" s="747"/>
      <c r="CH34" s="746">
        <v>0</v>
      </c>
      <c r="CI34" s="746"/>
      <c r="CJ34" s="746"/>
      <c r="CK34" s="746"/>
      <c r="CL34" s="746"/>
      <c r="CM34" s="746"/>
      <c r="CN34" s="762"/>
      <c r="CO34" s="761">
        <v>0</v>
      </c>
      <c r="CP34" s="746"/>
      <c r="CQ34" s="746"/>
      <c r="CR34" s="746"/>
      <c r="CS34" s="746"/>
      <c r="CT34" s="746"/>
      <c r="CU34" s="762"/>
    </row>
    <row r="35" spans="1:99" s="95" customFormat="1" ht="15" customHeight="1">
      <c r="A35" s="763"/>
      <c r="B35" s="764"/>
      <c r="C35" s="764"/>
      <c r="D35" s="765"/>
      <c r="E35" s="766" t="s">
        <v>525</v>
      </c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8"/>
      <c r="AK35" s="769"/>
      <c r="AL35" s="770"/>
      <c r="AM35" s="770"/>
      <c r="AN35" s="770"/>
      <c r="AO35" s="770"/>
      <c r="AP35" s="770"/>
      <c r="AQ35" s="770"/>
      <c r="AR35" s="770"/>
      <c r="AS35" s="770"/>
      <c r="AT35" s="770"/>
      <c r="AU35" s="770"/>
      <c r="AV35" s="770"/>
      <c r="AW35" s="770"/>
      <c r="AX35" s="805"/>
      <c r="AY35" s="761">
        <v>0</v>
      </c>
      <c r="AZ35" s="746"/>
      <c r="BA35" s="746"/>
      <c r="BB35" s="746"/>
      <c r="BC35" s="746"/>
      <c r="BD35" s="746"/>
      <c r="BE35" s="747"/>
      <c r="BF35" s="746">
        <v>0</v>
      </c>
      <c r="BG35" s="746"/>
      <c r="BH35" s="746"/>
      <c r="BI35" s="746"/>
      <c r="BJ35" s="746"/>
      <c r="BK35" s="746"/>
      <c r="BL35" s="747"/>
      <c r="BM35" s="746">
        <v>0</v>
      </c>
      <c r="BN35" s="746"/>
      <c r="BO35" s="746"/>
      <c r="BP35" s="746"/>
      <c r="BQ35" s="746"/>
      <c r="BR35" s="746"/>
      <c r="BS35" s="747"/>
      <c r="BT35" s="746">
        <v>0</v>
      </c>
      <c r="BU35" s="746"/>
      <c r="BV35" s="746"/>
      <c r="BW35" s="746"/>
      <c r="BX35" s="746"/>
      <c r="BY35" s="746"/>
      <c r="BZ35" s="747"/>
      <c r="CA35" s="746">
        <v>0</v>
      </c>
      <c r="CB35" s="746"/>
      <c r="CC35" s="746"/>
      <c r="CD35" s="746"/>
      <c r="CE35" s="746"/>
      <c r="CF35" s="746"/>
      <c r="CG35" s="747"/>
      <c r="CH35" s="746">
        <v>0</v>
      </c>
      <c r="CI35" s="746"/>
      <c r="CJ35" s="746"/>
      <c r="CK35" s="746"/>
      <c r="CL35" s="746"/>
      <c r="CM35" s="746"/>
      <c r="CN35" s="762"/>
      <c r="CO35" s="761">
        <v>0</v>
      </c>
      <c r="CP35" s="746"/>
      <c r="CQ35" s="746"/>
      <c r="CR35" s="746"/>
      <c r="CS35" s="746"/>
      <c r="CT35" s="746"/>
      <c r="CU35" s="762"/>
    </row>
    <row r="36" spans="1:99" s="95" customFormat="1" ht="15" customHeight="1" thickBot="1">
      <c r="A36" s="753"/>
      <c r="B36" s="754"/>
      <c r="C36" s="754"/>
      <c r="D36" s="755"/>
      <c r="E36" s="756" t="s">
        <v>526</v>
      </c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8"/>
      <c r="AK36" s="759"/>
      <c r="AL36" s="760"/>
      <c r="AM36" s="760"/>
      <c r="AN36" s="760"/>
      <c r="AO36" s="760"/>
      <c r="AP36" s="760"/>
      <c r="AQ36" s="760"/>
      <c r="AR36" s="760"/>
      <c r="AS36" s="760"/>
      <c r="AT36" s="760"/>
      <c r="AU36" s="760"/>
      <c r="AV36" s="760"/>
      <c r="AW36" s="760"/>
      <c r="AX36" s="866"/>
      <c r="AY36" s="750">
        <f>AY33</f>
        <v>25.6</v>
      </c>
      <c r="AZ36" s="748"/>
      <c r="BA36" s="748"/>
      <c r="BB36" s="748"/>
      <c r="BC36" s="748"/>
      <c r="BD36" s="748"/>
      <c r="BE36" s="749"/>
      <c r="BF36" s="748">
        <f>BF33</f>
        <v>37.079</v>
      </c>
      <c r="BG36" s="748"/>
      <c r="BH36" s="748"/>
      <c r="BI36" s="748"/>
      <c r="BJ36" s="748"/>
      <c r="BK36" s="748"/>
      <c r="BL36" s="749"/>
      <c r="BM36" s="748">
        <f>BM33</f>
        <v>1.996</v>
      </c>
      <c r="BN36" s="748"/>
      <c r="BO36" s="748"/>
      <c r="BP36" s="748"/>
      <c r="BQ36" s="748"/>
      <c r="BR36" s="748"/>
      <c r="BS36" s="749"/>
      <c r="BT36" s="748">
        <f>BT33</f>
        <v>4.84</v>
      </c>
      <c r="BU36" s="748"/>
      <c r="BV36" s="748"/>
      <c r="BW36" s="748"/>
      <c r="BX36" s="748"/>
      <c r="BY36" s="748"/>
      <c r="BZ36" s="749"/>
      <c r="CA36" s="748">
        <f>CA33</f>
        <v>17.056300000000004</v>
      </c>
      <c r="CB36" s="748"/>
      <c r="CC36" s="748"/>
      <c r="CD36" s="748"/>
      <c r="CE36" s="748"/>
      <c r="CF36" s="748"/>
      <c r="CG36" s="749"/>
      <c r="CH36" s="748">
        <f>CH33</f>
        <v>12.029</v>
      </c>
      <c r="CI36" s="748"/>
      <c r="CJ36" s="748"/>
      <c r="CK36" s="748"/>
      <c r="CL36" s="748"/>
      <c r="CM36" s="748"/>
      <c r="CN36" s="751"/>
      <c r="CO36" s="750">
        <f>CH36+AY36</f>
        <v>37.629000000000005</v>
      </c>
      <c r="CP36" s="748"/>
      <c r="CQ36" s="748"/>
      <c r="CR36" s="748"/>
      <c r="CS36" s="748"/>
      <c r="CT36" s="748"/>
      <c r="CU36" s="751"/>
    </row>
    <row r="37" spans="1:99" s="97" customFormat="1" ht="24.75" customHeight="1">
      <c r="A37" s="752" t="s">
        <v>527</v>
      </c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52"/>
      <c r="AA37" s="752"/>
      <c r="AB37" s="752"/>
      <c r="AC37" s="752"/>
      <c r="AD37" s="752"/>
      <c r="AE37" s="752"/>
      <c r="AF37" s="752"/>
      <c r="AG37" s="752"/>
      <c r="AH37" s="752"/>
      <c r="AI37" s="752"/>
      <c r="AJ37" s="752"/>
      <c r="AK37" s="752"/>
      <c r="AL37" s="752"/>
      <c r="AM37" s="752"/>
      <c r="AN37" s="752"/>
      <c r="AO37" s="752"/>
      <c r="AP37" s="752"/>
      <c r="AQ37" s="752"/>
      <c r="AR37" s="752"/>
      <c r="AS37" s="752"/>
      <c r="AT37" s="752"/>
      <c r="AU37" s="752"/>
      <c r="AV37" s="752"/>
      <c r="AW37" s="752"/>
      <c r="AX37" s="752"/>
      <c r="AY37" s="752"/>
      <c r="AZ37" s="752"/>
      <c r="BA37" s="752"/>
      <c r="BB37" s="752"/>
      <c r="BC37" s="752"/>
      <c r="BD37" s="752"/>
      <c r="BE37" s="752"/>
      <c r="BF37" s="752"/>
      <c r="BG37" s="752"/>
      <c r="BH37" s="752"/>
      <c r="BI37" s="752"/>
      <c r="BJ37" s="752"/>
      <c r="BK37" s="752"/>
      <c r="BL37" s="752"/>
      <c r="BM37" s="752"/>
      <c r="BN37" s="752"/>
      <c r="BO37" s="752"/>
      <c r="BP37" s="752"/>
      <c r="BQ37" s="752"/>
      <c r="BR37" s="752"/>
      <c r="BS37" s="752"/>
      <c r="BT37" s="752"/>
      <c r="BU37" s="752"/>
      <c r="BV37" s="752"/>
      <c r="BW37" s="752"/>
      <c r="BX37" s="752"/>
      <c r="BY37" s="752"/>
      <c r="BZ37" s="752"/>
      <c r="CA37" s="752"/>
      <c r="CB37" s="752"/>
      <c r="CC37" s="752"/>
      <c r="CD37" s="752"/>
      <c r="CE37" s="752"/>
      <c r="CF37" s="752"/>
      <c r="CG37" s="752"/>
      <c r="CH37" s="752"/>
      <c r="CI37" s="752"/>
      <c r="CJ37" s="752"/>
      <c r="CK37" s="752"/>
      <c r="CL37" s="752"/>
      <c r="CM37" s="752"/>
      <c r="CN37" s="752"/>
      <c r="CO37" s="752"/>
      <c r="CP37" s="752"/>
      <c r="CQ37" s="752"/>
      <c r="CR37" s="752"/>
      <c r="CS37" s="752"/>
      <c r="CT37" s="752"/>
      <c r="CU37" s="752"/>
    </row>
    <row r="38" spans="1:99" s="97" customFormat="1" ht="24.75" customHeight="1">
      <c r="A38" s="745" t="s">
        <v>528</v>
      </c>
      <c r="B38" s="745"/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745"/>
      <c r="AL38" s="745"/>
      <c r="AM38" s="745"/>
      <c r="AN38" s="745"/>
      <c r="AO38" s="745"/>
      <c r="AP38" s="745"/>
      <c r="AQ38" s="745"/>
      <c r="AR38" s="745"/>
      <c r="AS38" s="745"/>
      <c r="AT38" s="745"/>
      <c r="AU38" s="745"/>
      <c r="AV38" s="745"/>
      <c r="AW38" s="745"/>
      <c r="AX38" s="745"/>
      <c r="AY38" s="745"/>
      <c r="AZ38" s="745"/>
      <c r="BA38" s="745"/>
      <c r="BB38" s="745"/>
      <c r="BC38" s="745"/>
      <c r="BD38" s="745"/>
      <c r="BE38" s="745"/>
      <c r="BF38" s="745"/>
      <c r="BG38" s="745"/>
      <c r="BH38" s="745"/>
      <c r="BI38" s="745"/>
      <c r="BJ38" s="745"/>
      <c r="BK38" s="745"/>
      <c r="BL38" s="745"/>
      <c r="BM38" s="745"/>
      <c r="BN38" s="745"/>
      <c r="BO38" s="745"/>
      <c r="BP38" s="745"/>
      <c r="BQ38" s="745"/>
      <c r="BR38" s="745"/>
      <c r="BS38" s="745"/>
      <c r="BT38" s="745"/>
      <c r="BU38" s="745"/>
      <c r="BV38" s="745"/>
      <c r="BW38" s="745"/>
      <c r="BX38" s="745"/>
      <c r="BY38" s="745"/>
      <c r="BZ38" s="745"/>
      <c r="CA38" s="745"/>
      <c r="CB38" s="745"/>
      <c r="CC38" s="745"/>
      <c r="CD38" s="745"/>
      <c r="CE38" s="745"/>
      <c r="CF38" s="745"/>
      <c r="CG38" s="745"/>
      <c r="CH38" s="745"/>
      <c r="CI38" s="745"/>
      <c r="CJ38" s="745"/>
      <c r="CK38" s="745"/>
      <c r="CL38" s="745"/>
      <c r="CM38" s="745"/>
      <c r="CN38" s="745"/>
      <c r="CO38" s="745"/>
      <c r="CP38" s="745"/>
      <c r="CQ38" s="745"/>
      <c r="CR38" s="745"/>
      <c r="CS38" s="745"/>
      <c r="CT38" s="745"/>
      <c r="CU38" s="745"/>
    </row>
    <row r="39" spans="1:150" s="97" customFormat="1" ht="55.5" customHeight="1">
      <c r="A39" s="98"/>
      <c r="B39" s="253" t="s">
        <v>383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</row>
    <row r="42" spans="1:100" ht="12.75">
      <c r="A42" s="365" t="s">
        <v>307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99"/>
    </row>
  </sheetData>
  <sheetProtection/>
  <mergeCells count="332">
    <mergeCell ref="BM12:BS13"/>
    <mergeCell ref="BF12:BL13"/>
    <mergeCell ref="AY12:BE13"/>
    <mergeCell ref="BM8:BS8"/>
    <mergeCell ref="BT8:BZ8"/>
    <mergeCell ref="BT9:BZ9"/>
    <mergeCell ref="BT10:BZ10"/>
    <mergeCell ref="CH6:CN6"/>
    <mergeCell ref="CO6:CU6"/>
    <mergeCell ref="A3:CU3"/>
    <mergeCell ref="A4:CU4"/>
    <mergeCell ref="A6:D6"/>
    <mergeCell ref="E6:AJ6"/>
    <mergeCell ref="AK6:AQ6"/>
    <mergeCell ref="AR6:AX6"/>
    <mergeCell ref="AY6:BE7"/>
    <mergeCell ref="A7:D7"/>
    <mergeCell ref="E7:AJ7"/>
    <mergeCell ref="AK7:AQ7"/>
    <mergeCell ref="AR7:AX7"/>
    <mergeCell ref="CH7:CN7"/>
    <mergeCell ref="CO7:CU7"/>
    <mergeCell ref="BF6:BL7"/>
    <mergeCell ref="BM6:BS7"/>
    <mergeCell ref="BT6:BZ7"/>
    <mergeCell ref="CA6:CG7"/>
    <mergeCell ref="A8:D8"/>
    <mergeCell ref="E8:AJ8"/>
    <mergeCell ref="AK8:AQ8"/>
    <mergeCell ref="AR8:AX8"/>
    <mergeCell ref="AY8:BE8"/>
    <mergeCell ref="BF8:BL8"/>
    <mergeCell ref="CA8:CG8"/>
    <mergeCell ref="CH8:CN8"/>
    <mergeCell ref="CO8:CU8"/>
    <mergeCell ref="A9:D9"/>
    <mergeCell ref="E9:AJ9"/>
    <mergeCell ref="AK9:AQ9"/>
    <mergeCell ref="AR9:AX9"/>
    <mergeCell ref="AY9:BE9"/>
    <mergeCell ref="BF9:BL9"/>
    <mergeCell ref="BM9:BS9"/>
    <mergeCell ref="CA9:CG9"/>
    <mergeCell ref="CH9:CN9"/>
    <mergeCell ref="CO9:CU9"/>
    <mergeCell ref="A10:D10"/>
    <mergeCell ref="E10:AJ10"/>
    <mergeCell ref="AK10:AQ10"/>
    <mergeCell ref="AR10:AX10"/>
    <mergeCell ref="AY10:BE10"/>
    <mergeCell ref="BF10:BL10"/>
    <mergeCell ref="BM10:BS10"/>
    <mergeCell ref="CA10:CG10"/>
    <mergeCell ref="CH10:CN10"/>
    <mergeCell ref="CO10:CU10"/>
    <mergeCell ref="A11:D11"/>
    <mergeCell ref="E11:AJ11"/>
    <mergeCell ref="AK11:AQ11"/>
    <mergeCell ref="AR11:AX11"/>
    <mergeCell ref="AY11:BE11"/>
    <mergeCell ref="BF11:BL11"/>
    <mergeCell ref="BM11:BS11"/>
    <mergeCell ref="BT11:BZ11"/>
    <mergeCell ref="CA11:CG11"/>
    <mergeCell ref="CH11:CN11"/>
    <mergeCell ref="CO11:CU11"/>
    <mergeCell ref="E13:AJ13"/>
    <mergeCell ref="A12:D13"/>
    <mergeCell ref="E12:AJ12"/>
    <mergeCell ref="AK12:AQ13"/>
    <mergeCell ref="AR12:AX13"/>
    <mergeCell ref="BT12:BZ13"/>
    <mergeCell ref="BF14:BL14"/>
    <mergeCell ref="CA12:CG13"/>
    <mergeCell ref="CH12:CN13"/>
    <mergeCell ref="CO12:CU13"/>
    <mergeCell ref="A15:D15"/>
    <mergeCell ref="E15:AJ15"/>
    <mergeCell ref="AK15:AQ15"/>
    <mergeCell ref="AR15:AX15"/>
    <mergeCell ref="AY15:BE15"/>
    <mergeCell ref="A14:D14"/>
    <mergeCell ref="E14:AJ14"/>
    <mergeCell ref="AK14:AQ14"/>
    <mergeCell ref="AR14:AX14"/>
    <mergeCell ref="AY14:BE14"/>
    <mergeCell ref="CO15:CU15"/>
    <mergeCell ref="BM14:BS14"/>
    <mergeCell ref="BT14:BZ14"/>
    <mergeCell ref="CA14:CG14"/>
    <mergeCell ref="CH14:CN14"/>
    <mergeCell ref="CO14:CU14"/>
    <mergeCell ref="BF16:BL16"/>
    <mergeCell ref="BF15:BL15"/>
    <mergeCell ref="BM15:BS15"/>
    <mergeCell ref="BT15:BZ15"/>
    <mergeCell ref="CA15:CG15"/>
    <mergeCell ref="CH15:CN15"/>
    <mergeCell ref="A17:D17"/>
    <mergeCell ref="E17:AJ17"/>
    <mergeCell ref="AK17:AQ17"/>
    <mergeCell ref="AR17:AX17"/>
    <mergeCell ref="AY17:BE17"/>
    <mergeCell ref="A16:D16"/>
    <mergeCell ref="E16:AJ16"/>
    <mergeCell ref="AK16:AQ16"/>
    <mergeCell ref="AR16:AX16"/>
    <mergeCell ref="AY16:BE16"/>
    <mergeCell ref="CO17:CU17"/>
    <mergeCell ref="BM16:BS16"/>
    <mergeCell ref="BT16:BZ16"/>
    <mergeCell ref="CA16:CG16"/>
    <mergeCell ref="CH16:CN16"/>
    <mergeCell ref="CO16:CU16"/>
    <mergeCell ref="BF18:BL18"/>
    <mergeCell ref="BF17:BL17"/>
    <mergeCell ref="BM17:BS17"/>
    <mergeCell ref="BT17:BZ17"/>
    <mergeCell ref="CA17:CG17"/>
    <mergeCell ref="CH17:CN17"/>
    <mergeCell ref="A19:D19"/>
    <mergeCell ref="E19:AJ19"/>
    <mergeCell ref="AK19:AQ19"/>
    <mergeCell ref="AR19:AX19"/>
    <mergeCell ref="AY19:BE19"/>
    <mergeCell ref="A18:D18"/>
    <mergeCell ref="E18:AJ18"/>
    <mergeCell ref="AK18:AQ18"/>
    <mergeCell ref="AR18:AX18"/>
    <mergeCell ref="AY18:BE18"/>
    <mergeCell ref="CO19:CU19"/>
    <mergeCell ref="BM18:BS18"/>
    <mergeCell ref="BT18:BZ18"/>
    <mergeCell ref="CA18:CG18"/>
    <mergeCell ref="CH18:CN18"/>
    <mergeCell ref="CO18:CU18"/>
    <mergeCell ref="BF20:BL20"/>
    <mergeCell ref="BF19:BL19"/>
    <mergeCell ref="BM19:BS19"/>
    <mergeCell ref="BT19:BZ19"/>
    <mergeCell ref="CA19:CG19"/>
    <mergeCell ref="CH19:CN19"/>
    <mergeCell ref="A21:D21"/>
    <mergeCell ref="E21:AJ21"/>
    <mergeCell ref="AK21:AQ21"/>
    <mergeCell ref="AR21:AX21"/>
    <mergeCell ref="AY21:BE21"/>
    <mergeCell ref="A20:D20"/>
    <mergeCell ref="E20:AJ20"/>
    <mergeCell ref="AK20:AQ20"/>
    <mergeCell ref="AR20:AX20"/>
    <mergeCell ref="AY20:BE20"/>
    <mergeCell ref="CO21:CU21"/>
    <mergeCell ref="BM20:BS20"/>
    <mergeCell ref="BT20:BZ20"/>
    <mergeCell ref="CA20:CG20"/>
    <mergeCell ref="CH20:CN20"/>
    <mergeCell ref="CO20:CU20"/>
    <mergeCell ref="BF22:BL22"/>
    <mergeCell ref="BF21:BL21"/>
    <mergeCell ref="BM21:BS21"/>
    <mergeCell ref="BT21:BZ21"/>
    <mergeCell ref="CA21:CG21"/>
    <mergeCell ref="CH21:CN21"/>
    <mergeCell ref="A23:D23"/>
    <mergeCell ref="E23:AJ23"/>
    <mergeCell ref="AK23:AQ23"/>
    <mergeCell ref="AR23:AX23"/>
    <mergeCell ref="AY23:BE23"/>
    <mergeCell ref="A22:D22"/>
    <mergeCell ref="E22:AJ22"/>
    <mergeCell ref="AK22:AQ22"/>
    <mergeCell ref="AR22:AX22"/>
    <mergeCell ref="AY22:BE22"/>
    <mergeCell ref="CO23:CU23"/>
    <mergeCell ref="BM22:BS22"/>
    <mergeCell ref="BT22:BZ22"/>
    <mergeCell ref="CA22:CG22"/>
    <mergeCell ref="CH22:CN22"/>
    <mergeCell ref="CO22:CU22"/>
    <mergeCell ref="BF24:BL24"/>
    <mergeCell ref="BF23:BL23"/>
    <mergeCell ref="BM23:BS23"/>
    <mergeCell ref="BT23:BZ23"/>
    <mergeCell ref="CA23:CG23"/>
    <mergeCell ref="CH23:CN23"/>
    <mergeCell ref="A25:D25"/>
    <mergeCell ref="E25:AJ25"/>
    <mergeCell ref="AK25:AQ25"/>
    <mergeCell ref="AR25:AX25"/>
    <mergeCell ref="AY25:BE25"/>
    <mergeCell ref="A24:D24"/>
    <mergeCell ref="E24:AJ24"/>
    <mergeCell ref="AK24:AQ24"/>
    <mergeCell ref="AR24:AX24"/>
    <mergeCell ref="AY24:BE24"/>
    <mergeCell ref="CO25:CU25"/>
    <mergeCell ref="BM24:BS24"/>
    <mergeCell ref="BT24:BZ24"/>
    <mergeCell ref="CA24:CG24"/>
    <mergeCell ref="CH24:CN24"/>
    <mergeCell ref="CO24:CU24"/>
    <mergeCell ref="BF26:BL26"/>
    <mergeCell ref="BF25:BL25"/>
    <mergeCell ref="BM25:BS25"/>
    <mergeCell ref="BT25:BZ25"/>
    <mergeCell ref="CA25:CG25"/>
    <mergeCell ref="CH25:CN25"/>
    <mergeCell ref="A27:D27"/>
    <mergeCell ref="E27:AJ27"/>
    <mergeCell ref="AK27:AQ27"/>
    <mergeCell ref="AR27:AX27"/>
    <mergeCell ref="AY27:BE27"/>
    <mergeCell ref="A26:D26"/>
    <mergeCell ref="E26:AJ26"/>
    <mergeCell ref="AK26:AQ26"/>
    <mergeCell ref="AR26:AX26"/>
    <mergeCell ref="AY26:BE26"/>
    <mergeCell ref="CO27:CU27"/>
    <mergeCell ref="BM26:BS26"/>
    <mergeCell ref="BT26:BZ26"/>
    <mergeCell ref="CA26:CG26"/>
    <mergeCell ref="CH26:CN26"/>
    <mergeCell ref="CO26:CU26"/>
    <mergeCell ref="BF28:BL28"/>
    <mergeCell ref="BF27:BL27"/>
    <mergeCell ref="BM27:BS27"/>
    <mergeCell ref="BT27:BZ27"/>
    <mergeCell ref="CA27:CG27"/>
    <mergeCell ref="CH27:CN27"/>
    <mergeCell ref="A29:D29"/>
    <mergeCell ref="E29:AJ29"/>
    <mergeCell ref="AK29:AQ29"/>
    <mergeCell ref="AR29:AX29"/>
    <mergeCell ref="AY29:BE29"/>
    <mergeCell ref="A28:D28"/>
    <mergeCell ref="E28:AJ28"/>
    <mergeCell ref="AK28:AQ28"/>
    <mergeCell ref="AR28:AX28"/>
    <mergeCell ref="AY28:BE28"/>
    <mergeCell ref="CO29:CU29"/>
    <mergeCell ref="BM28:BS28"/>
    <mergeCell ref="BT28:BZ28"/>
    <mergeCell ref="CA28:CG28"/>
    <mergeCell ref="CH28:CN28"/>
    <mergeCell ref="CO28:CU28"/>
    <mergeCell ref="BF30:BL30"/>
    <mergeCell ref="BF29:BL29"/>
    <mergeCell ref="BM29:BS29"/>
    <mergeCell ref="BT29:BZ29"/>
    <mergeCell ref="CA29:CG29"/>
    <mergeCell ref="CH29:CN29"/>
    <mergeCell ref="A31:D31"/>
    <mergeCell ref="E31:AJ31"/>
    <mergeCell ref="AK31:AQ31"/>
    <mergeCell ref="AR31:AX31"/>
    <mergeCell ref="AY31:BE31"/>
    <mergeCell ref="A30:D30"/>
    <mergeCell ref="E30:AJ30"/>
    <mergeCell ref="AK30:AQ30"/>
    <mergeCell ref="AR30:AX30"/>
    <mergeCell ref="AY30:BE30"/>
    <mergeCell ref="CO31:CU31"/>
    <mergeCell ref="BM30:BS30"/>
    <mergeCell ref="BT30:BZ30"/>
    <mergeCell ref="CA30:CG30"/>
    <mergeCell ref="CH30:CN30"/>
    <mergeCell ref="CO30:CU30"/>
    <mergeCell ref="BF32:BL32"/>
    <mergeCell ref="BF31:BL31"/>
    <mergeCell ref="BM31:BS31"/>
    <mergeCell ref="BT31:BZ31"/>
    <mergeCell ref="CA31:CG31"/>
    <mergeCell ref="CH31:CN31"/>
    <mergeCell ref="A33:D33"/>
    <mergeCell ref="E33:AJ33"/>
    <mergeCell ref="AK33:AQ33"/>
    <mergeCell ref="AR33:AX33"/>
    <mergeCell ref="AY33:BE33"/>
    <mergeCell ref="A32:D32"/>
    <mergeCell ref="E32:AJ32"/>
    <mergeCell ref="AK32:AQ32"/>
    <mergeCell ref="AR32:AX32"/>
    <mergeCell ref="AY32:BE32"/>
    <mergeCell ref="CO33:CU33"/>
    <mergeCell ref="BM32:BS32"/>
    <mergeCell ref="BT32:BZ32"/>
    <mergeCell ref="CA32:CG32"/>
    <mergeCell ref="CH32:CN32"/>
    <mergeCell ref="CO32:CU32"/>
    <mergeCell ref="BF34:BL34"/>
    <mergeCell ref="BF33:BL33"/>
    <mergeCell ref="BM33:BS33"/>
    <mergeCell ref="BT33:BZ33"/>
    <mergeCell ref="CA33:CG33"/>
    <mergeCell ref="CH33:CN33"/>
    <mergeCell ref="A35:D35"/>
    <mergeCell ref="E35:AJ35"/>
    <mergeCell ref="AK35:AQ35"/>
    <mergeCell ref="AR35:AX35"/>
    <mergeCell ref="AY35:BE35"/>
    <mergeCell ref="A34:D34"/>
    <mergeCell ref="E34:AJ34"/>
    <mergeCell ref="AK34:AQ34"/>
    <mergeCell ref="AR34:AX34"/>
    <mergeCell ref="AY34:BE34"/>
    <mergeCell ref="BM35:BS35"/>
    <mergeCell ref="BT35:BZ35"/>
    <mergeCell ref="CA35:CG35"/>
    <mergeCell ref="CH35:CN35"/>
    <mergeCell ref="CO35:CU35"/>
    <mergeCell ref="BM34:BS34"/>
    <mergeCell ref="BT34:BZ34"/>
    <mergeCell ref="CA34:CG34"/>
    <mergeCell ref="CH34:CN34"/>
    <mergeCell ref="CO34:CU34"/>
    <mergeCell ref="E36:AJ36"/>
    <mergeCell ref="AK36:AQ36"/>
    <mergeCell ref="AR36:AX36"/>
    <mergeCell ref="AY36:BE36"/>
    <mergeCell ref="BF36:BL36"/>
    <mergeCell ref="BF35:BL35"/>
    <mergeCell ref="A42:CU42"/>
    <mergeCell ref="A38:CU38"/>
    <mergeCell ref="B39:ET39"/>
    <mergeCell ref="BM36:BS36"/>
    <mergeCell ref="BT36:BZ36"/>
    <mergeCell ref="CA36:CG36"/>
    <mergeCell ref="CH36:CN36"/>
    <mergeCell ref="CO36:CU36"/>
    <mergeCell ref="A37:CU37"/>
    <mergeCell ref="A36:D36"/>
  </mergeCells>
  <printOptions/>
  <pageMargins left="1.220472440944882" right="0.2362204724409449" top="0.35433070866141736" bottom="0.4330708661417323" header="0.31496062992125984" footer="0.1968503937007874"/>
  <pageSetup fitToHeight="1" fitToWidth="1"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khan</cp:lastModifiedBy>
  <cp:lastPrinted>2019-01-23T05:15:36Z</cp:lastPrinted>
  <dcterms:created xsi:type="dcterms:W3CDTF">2004-06-16T07:44:42Z</dcterms:created>
  <dcterms:modified xsi:type="dcterms:W3CDTF">2019-01-23T05:29:17Z</dcterms:modified>
  <cp:category/>
  <cp:version/>
  <cp:contentType/>
  <cp:contentStatus/>
</cp:coreProperties>
</file>